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00" windowHeight="873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Лист1!$A$1:$S$51</definedName>
  </definedNames>
  <calcPr calcId="125725" refMode="R1C1"/>
</workbook>
</file>

<file path=xl/calcChain.xml><?xml version="1.0" encoding="utf-8"?>
<calcChain xmlns="http://schemas.openxmlformats.org/spreadsheetml/2006/main">
  <c r="K41" i="1"/>
  <c r="E20"/>
  <c r="I45"/>
  <c r="R47"/>
  <c r="S49"/>
  <c r="S46"/>
  <c r="S44"/>
  <c r="S42"/>
  <c r="R41"/>
  <c r="S39"/>
  <c r="S36"/>
  <c r="R35"/>
  <c r="S33"/>
  <c r="S32"/>
  <c r="S31"/>
  <c r="R31"/>
  <c r="S29"/>
  <c r="R29"/>
  <c r="S27"/>
  <c r="S25"/>
  <c r="R25"/>
  <c r="S24"/>
  <c r="R24"/>
  <c r="S23"/>
  <c r="S21"/>
  <c r="S19"/>
  <c r="S18"/>
  <c r="S16"/>
  <c r="S14"/>
  <c r="R14"/>
  <c r="S13"/>
  <c r="R13"/>
  <c r="Q13"/>
  <c r="S12"/>
  <c r="R12"/>
  <c r="R10"/>
  <c r="S9"/>
  <c r="R9"/>
  <c r="R8"/>
  <c r="S6"/>
  <c r="R6"/>
  <c r="Q6"/>
  <c r="S5"/>
  <c r="R5"/>
  <c r="Q5"/>
  <c r="O4"/>
  <c r="N4"/>
  <c r="M4"/>
  <c r="J4"/>
  <c r="I4"/>
  <c r="H4"/>
  <c r="F4"/>
  <c r="E4"/>
  <c r="D4"/>
  <c r="G39"/>
  <c r="O43"/>
  <c r="G46"/>
  <c r="L39"/>
  <c r="C39"/>
  <c r="L38"/>
  <c r="G38"/>
  <c r="C38"/>
  <c r="O37"/>
  <c r="N37"/>
  <c r="M37"/>
  <c r="J37"/>
  <c r="I37"/>
  <c r="H37"/>
  <c r="F37"/>
  <c r="E37"/>
  <c r="D37"/>
  <c r="G12"/>
  <c r="I34"/>
  <c r="C46"/>
  <c r="O17"/>
  <c r="C49"/>
  <c r="F48"/>
  <c r="E48"/>
  <c r="D48"/>
  <c r="C47"/>
  <c r="F45"/>
  <c r="E45"/>
  <c r="D45"/>
  <c r="C44"/>
  <c r="F43"/>
  <c r="E43"/>
  <c r="D43"/>
  <c r="C42"/>
  <c r="C41"/>
  <c r="F40"/>
  <c r="E40"/>
  <c r="D40"/>
  <c r="C36"/>
  <c r="C35"/>
  <c r="F34"/>
  <c r="E34"/>
  <c r="D34"/>
  <c r="C33"/>
  <c r="C32"/>
  <c r="C31"/>
  <c r="F30"/>
  <c r="E30"/>
  <c r="D30"/>
  <c r="C29"/>
  <c r="F28"/>
  <c r="E28"/>
  <c r="D28"/>
  <c r="C27"/>
  <c r="F26"/>
  <c r="E26"/>
  <c r="D26"/>
  <c r="C25"/>
  <c r="C24"/>
  <c r="C23"/>
  <c r="F22"/>
  <c r="E22"/>
  <c r="D22"/>
  <c r="C21"/>
  <c r="F20"/>
  <c r="D20"/>
  <c r="C19"/>
  <c r="C18"/>
  <c r="F17"/>
  <c r="E17"/>
  <c r="D17"/>
  <c r="C16"/>
  <c r="F15"/>
  <c r="E15"/>
  <c r="D15"/>
  <c r="C14"/>
  <c r="C13"/>
  <c r="C12"/>
  <c r="F11"/>
  <c r="E11"/>
  <c r="D11"/>
  <c r="C10"/>
  <c r="C9"/>
  <c r="C8"/>
  <c r="F7"/>
  <c r="E7"/>
  <c r="D7"/>
  <c r="C6"/>
  <c r="C5"/>
  <c r="C4" l="1"/>
  <c r="S37"/>
  <c r="R4"/>
  <c r="P39"/>
  <c r="Q4"/>
  <c r="S4"/>
  <c r="D50"/>
  <c r="F50"/>
  <c r="E50"/>
  <c r="K38"/>
  <c r="K39"/>
  <c r="G37"/>
  <c r="C37"/>
  <c r="L37"/>
  <c r="C17"/>
  <c r="C7"/>
  <c r="C28"/>
  <c r="C34"/>
  <c r="C43"/>
  <c r="C48"/>
  <c r="C45"/>
  <c r="C15"/>
  <c r="C40"/>
  <c r="C20"/>
  <c r="C22"/>
  <c r="C26"/>
  <c r="C30"/>
  <c r="C11"/>
  <c r="H17"/>
  <c r="I17"/>
  <c r="J17"/>
  <c r="S17" s="1"/>
  <c r="J43"/>
  <c r="S43" s="1"/>
  <c r="G36"/>
  <c r="L36"/>
  <c r="O34"/>
  <c r="N34"/>
  <c r="R34" s="1"/>
  <c r="M34"/>
  <c r="J34"/>
  <c r="H34"/>
  <c r="G19"/>
  <c r="L19"/>
  <c r="N17"/>
  <c r="M17"/>
  <c r="L9"/>
  <c r="O48"/>
  <c r="N48"/>
  <c r="M48"/>
  <c r="J48"/>
  <c r="I48"/>
  <c r="H48"/>
  <c r="O45"/>
  <c r="N45"/>
  <c r="M45"/>
  <c r="J45"/>
  <c r="H45"/>
  <c r="N43"/>
  <c r="M43"/>
  <c r="I43"/>
  <c r="H43"/>
  <c r="O40"/>
  <c r="N40"/>
  <c r="M40"/>
  <c r="J40"/>
  <c r="I40"/>
  <c r="H40"/>
  <c r="O30"/>
  <c r="N30"/>
  <c r="M30"/>
  <c r="J30"/>
  <c r="I30"/>
  <c r="H30"/>
  <c r="O28"/>
  <c r="N28"/>
  <c r="M28"/>
  <c r="J28"/>
  <c r="I28"/>
  <c r="H28"/>
  <c r="O26"/>
  <c r="N26"/>
  <c r="M26"/>
  <c r="J26"/>
  <c r="I26"/>
  <c r="H26"/>
  <c r="O22"/>
  <c r="N22"/>
  <c r="M22"/>
  <c r="J22"/>
  <c r="I22"/>
  <c r="H22"/>
  <c r="O20"/>
  <c r="N20"/>
  <c r="M20"/>
  <c r="J20"/>
  <c r="I20"/>
  <c r="H20"/>
  <c r="O15"/>
  <c r="N15"/>
  <c r="M15"/>
  <c r="J15"/>
  <c r="I15"/>
  <c r="H15"/>
  <c r="O11"/>
  <c r="N11"/>
  <c r="M11"/>
  <c r="J11"/>
  <c r="I11"/>
  <c r="H11"/>
  <c r="O7"/>
  <c r="N7"/>
  <c r="M7"/>
  <c r="J7"/>
  <c r="I7"/>
  <c r="H7"/>
  <c r="L49"/>
  <c r="L48" s="1"/>
  <c r="L47"/>
  <c r="L46"/>
  <c r="P46" s="1"/>
  <c r="L44"/>
  <c r="L43" s="1"/>
  <c r="L42"/>
  <c r="L41"/>
  <c r="L35"/>
  <c r="L33"/>
  <c r="L32"/>
  <c r="L31"/>
  <c r="L29"/>
  <c r="L28" s="1"/>
  <c r="L27"/>
  <c r="L26" s="1"/>
  <c r="L25"/>
  <c r="L24"/>
  <c r="L23"/>
  <c r="L21"/>
  <c r="L20" s="1"/>
  <c r="L18"/>
  <c r="L16"/>
  <c r="L15" s="1"/>
  <c r="L14"/>
  <c r="L13"/>
  <c r="L12"/>
  <c r="P12" s="1"/>
  <c r="L10"/>
  <c r="L8"/>
  <c r="G49"/>
  <c r="G47"/>
  <c r="G44"/>
  <c r="G42"/>
  <c r="G41"/>
  <c r="P41" s="1"/>
  <c r="G35"/>
  <c r="P35" s="1"/>
  <c r="G33"/>
  <c r="G32"/>
  <c r="G31"/>
  <c r="P31" s="1"/>
  <c r="G29"/>
  <c r="G27"/>
  <c r="G25"/>
  <c r="G24"/>
  <c r="P24" s="1"/>
  <c r="G23"/>
  <c r="P23" s="1"/>
  <c r="G21"/>
  <c r="P21" s="1"/>
  <c r="G18"/>
  <c r="G16"/>
  <c r="G14"/>
  <c r="G13"/>
  <c r="P13" s="1"/>
  <c r="G10"/>
  <c r="G9"/>
  <c r="G8"/>
  <c r="G6"/>
  <c r="L6"/>
  <c r="L5"/>
  <c r="P42" l="1"/>
  <c r="K42"/>
  <c r="S15"/>
  <c r="P9"/>
  <c r="P33"/>
  <c r="P27"/>
  <c r="P16"/>
  <c r="M50"/>
  <c r="P19"/>
  <c r="S45"/>
  <c r="S40"/>
  <c r="S34"/>
  <c r="S30"/>
  <c r="P32"/>
  <c r="S28"/>
  <c r="P29"/>
  <c r="S26"/>
  <c r="P25"/>
  <c r="S22"/>
  <c r="S20"/>
  <c r="P18"/>
  <c r="P14"/>
  <c r="R11"/>
  <c r="S7"/>
  <c r="P8"/>
  <c r="L4"/>
  <c r="P49"/>
  <c r="S48"/>
  <c r="P47"/>
  <c r="R45"/>
  <c r="K44"/>
  <c r="P44"/>
  <c r="R40"/>
  <c r="P37"/>
  <c r="P36"/>
  <c r="R30"/>
  <c r="R28"/>
  <c r="R22"/>
  <c r="Q11"/>
  <c r="S11"/>
  <c r="P10"/>
  <c r="R7"/>
  <c r="P6"/>
  <c r="I50"/>
  <c r="N50"/>
  <c r="C50"/>
  <c r="O50"/>
  <c r="J50"/>
  <c r="L17"/>
  <c r="G48"/>
  <c r="P48" s="1"/>
  <c r="G43"/>
  <c r="P43" s="1"/>
  <c r="G28"/>
  <c r="P28" s="1"/>
  <c r="G26"/>
  <c r="P26" s="1"/>
  <c r="G20"/>
  <c r="P20" s="1"/>
  <c r="G15"/>
  <c r="P15" s="1"/>
  <c r="K37"/>
  <c r="G34"/>
  <c r="G17"/>
  <c r="L22"/>
  <c r="K48"/>
  <c r="K47"/>
  <c r="K49"/>
  <c r="L45"/>
  <c r="G45"/>
  <c r="G11"/>
  <c r="K46"/>
  <c r="L40"/>
  <c r="G40"/>
  <c r="L34"/>
  <c r="L30"/>
  <c r="G30"/>
  <c r="G22"/>
  <c r="L11"/>
  <c r="L7"/>
  <c r="G7"/>
  <c r="H50"/>
  <c r="G5"/>
  <c r="Q50" l="1"/>
  <c r="P40"/>
  <c r="P30"/>
  <c r="P17"/>
  <c r="P11"/>
  <c r="P7"/>
  <c r="P45"/>
  <c r="P34"/>
  <c r="P22"/>
  <c r="S50"/>
  <c r="R50"/>
  <c r="P5"/>
  <c r="G4"/>
  <c r="P4" s="1"/>
  <c r="L50"/>
  <c r="K43"/>
  <c r="K40"/>
  <c r="K36"/>
  <c r="K45"/>
  <c r="G50" l="1"/>
  <c r="P50" s="1"/>
  <c r="K35"/>
  <c r="K34" s="1"/>
  <c r="K33" l="1"/>
  <c r="K32" l="1"/>
  <c r="K31" l="1"/>
  <c r="K30" l="1"/>
  <c r="K29" l="1"/>
  <c r="K28" l="1"/>
  <c r="K27" l="1"/>
  <c r="K26" l="1"/>
  <c r="K25" l="1"/>
  <c r="K24" l="1"/>
  <c r="K23" l="1"/>
  <c r="K22" l="1"/>
  <c r="K21" l="1"/>
  <c r="K20" l="1"/>
  <c r="K19" l="1"/>
  <c r="K18" l="1"/>
  <c r="K17" s="1"/>
  <c r="K16" l="1"/>
  <c r="K15" l="1"/>
  <c r="K14" l="1"/>
  <c r="K13" l="1"/>
  <c r="K12" l="1"/>
  <c r="K11" l="1"/>
  <c r="K10" l="1"/>
  <c r="K9" l="1"/>
  <c r="K8" l="1"/>
  <c r="K7" l="1"/>
  <c r="K6" l="1"/>
  <c r="K5" l="1"/>
  <c r="K4" s="1"/>
  <c r="K50" s="1"/>
</calcChain>
</file>

<file path=xl/sharedStrings.xml><?xml version="1.0" encoding="utf-8"?>
<sst xmlns="http://schemas.openxmlformats.org/spreadsheetml/2006/main" count="118" uniqueCount="78">
  <si>
    <t>№ программы</t>
  </si>
  <si>
    <t>Наименование</t>
  </si>
  <si>
    <t>Отклонение</t>
  </si>
  <si>
    <t>Процент исполнения кассового расхода, %</t>
  </si>
  <si>
    <t>Всего</t>
  </si>
  <si>
    <t>Федеральный бюджет</t>
  </si>
  <si>
    <t>Областной бюджет</t>
  </si>
  <si>
    <t>Местный бюджет</t>
  </si>
  <si>
    <t>Муниципальная программа Конышевского района Курской области  «Развитие культуры Конышевского района Курской области»</t>
  </si>
  <si>
    <t>Подпрограмма "Искусство"</t>
  </si>
  <si>
    <t>Подпрограмма "Наследие"</t>
  </si>
  <si>
    <t>Подпрограмма «Управление муниципальной программой и обеспечение условий реализации»</t>
  </si>
  <si>
    <t>Муниципальная программа  Конышевского района Курской области «Социальная поддержка граждан Конышевского района Курской области»</t>
  </si>
  <si>
    <t>Подпрограмма "Развитие мер социальной поддержки отдельных категорий граждан"</t>
  </si>
  <si>
    <t>Подпрограмма «Улучшение демографической ситуации, совершенствование социальной поддержки семьи и детей»</t>
  </si>
  <si>
    <t>Муниципальная  программа  Конышевского района Курской области «Развитие образования в Конышевском районе»</t>
  </si>
  <si>
    <t>Подпрограмма «Развитие дошкольного и общего образования детей»</t>
  </si>
  <si>
    <t>Подпрограмма «Развитие дополнительного образования и системы воспитания детей»</t>
  </si>
  <si>
    <t>Муниципальная программа «Информационное обеспечение управления недвижимостью, реформирования и регулирования земельных и имущественных отношений в Конышевском районе Курской области»</t>
  </si>
  <si>
    <t>Муниципальная программа Конышевского района  Курской области "Охрана окружающей среды на территории Конышевского района"</t>
  </si>
  <si>
    <t>Подпрограмма "Экология и чистая вода на территории Конышевского района"</t>
  </si>
  <si>
    <t>Подпрограмма "Создание условий  для обеспечения  доступным и комфортным жильем граждан в Конышевском районе Курской области"</t>
  </si>
  <si>
    <t>Муниципальная программа  Конышевского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Конышевском районе Курской области»</t>
  </si>
  <si>
    <t>Подпрограмма «Повышение эффективности реализации молодежной политики»</t>
  </si>
  <si>
    <t>Подпрограмма «Реализация муниципальной политики в сфере физической культуры и спорта»</t>
  </si>
  <si>
    <t>Подпрограмма «Оздоровление и отдых детей»</t>
  </si>
  <si>
    <t>Муниципальная программа  Конышевского района Курской области  «Развитие муниципальной службы в Конышевском районе Курской области»</t>
  </si>
  <si>
    <t>Подпрограмма «Реализация мероприятий, направленных на развитие муниципальной службы»</t>
  </si>
  <si>
    <t>Муниципальная программа  Конышевского района Курской области«Сохранение и развитие архивного дела в Конышевском районе Курской области»</t>
  </si>
  <si>
    <t>Подпрограмма «Организация хранения, комплектования и использования документов Архивного фонда Курской области и иных архивных документов»</t>
  </si>
  <si>
    <t>Муниципальная  программа Конышевского района Курской области «Развитие  транспортной  системы,  обеспечение перевозки пассажиров в Конышевском районе Курской области и  безопасности дорожного движения»</t>
  </si>
  <si>
    <t>Подпрограмма "Развитие сети автомобильных дорог  Конышевского района Курской области"</t>
  </si>
  <si>
    <t>Подпрограмма "Развитие пассажирских перевозок в Конышевском районе Курской области"</t>
  </si>
  <si>
    <t>Подпрограмма «Повышение безопасности дорожного движения в Конышевском районе»</t>
  </si>
  <si>
    <t>Муниципальная программа  Конышевского района Курской области «Профилактика правонарушений в Конышевском районе Курской области»</t>
  </si>
  <si>
    <t>Муниципальная программа Конышевского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повышение устойчивости бюджета Конышеского  района Курской  области»</t>
  </si>
  <si>
    <t>Подпрограмма «Эффективная система  межбюджетных отношений в Конышевском районе Курской области»</t>
  </si>
  <si>
    <t>Подпрограмма «Управление муниципальной программой  и обеспечение  условий реализации»</t>
  </si>
  <si>
    <t>Муниципальная программа Конышевского района Курской области «Развитие системы защиты информации в Администрации  Конышевском районе Курской области»</t>
  </si>
  <si>
    <t>Подпрограмма "Развитие системы защиты информации  Администрации  Конышевского района"</t>
  </si>
  <si>
    <t>Муниципальная программа Конышевского района Курской области «Содействие занятости населения Конышевского района»</t>
  </si>
  <si>
    <t>Подпрограмма «Содействие временной занятости отдельных категорий граждан»</t>
  </si>
  <si>
    <t>Подпрограмма «Развитие институтов рынка труда»</t>
  </si>
  <si>
    <t>Муниципальная программа Конышевского района Курской области "Противодействие злоупотреблению наркотиками в Конышевском районе Курской области"</t>
  </si>
  <si>
    <t>Подпрограмма "Профилактика наркомании в Конышевском районе Курской области"</t>
  </si>
  <si>
    <t>Итого расходов:</t>
  </si>
  <si>
    <t>01</t>
  </si>
  <si>
    <t>1</t>
  </si>
  <si>
    <t>2</t>
  </si>
  <si>
    <t>3</t>
  </si>
  <si>
    <t>02</t>
  </si>
  <si>
    <t>03</t>
  </si>
  <si>
    <t>04</t>
  </si>
  <si>
    <t>06</t>
  </si>
  <si>
    <t>Подпрограмма "Организация мероприятий межпоселенческого характера по охране окружающей среды на территории Конышевского района"</t>
  </si>
  <si>
    <t>07</t>
  </si>
  <si>
    <t>08</t>
  </si>
  <si>
    <t>4</t>
  </si>
  <si>
    <t>09</t>
  </si>
  <si>
    <t>10</t>
  </si>
  <si>
    <t>11</t>
  </si>
  <si>
    <t>12</t>
  </si>
  <si>
    <t>Подпрограмма "Обеспечение правопорядка на территории Конышевского района Курской области"</t>
  </si>
  <si>
    <t>14</t>
  </si>
  <si>
    <t>15</t>
  </si>
  <si>
    <t>17</t>
  </si>
  <si>
    <t>19</t>
  </si>
  <si>
    <t>Муниципальная программа Конышевского района  Курской области "Обеспечение доступным и комфортным жильем и коммунальными услугами граждан в Конышевском районе Курской области"</t>
  </si>
  <si>
    <t>13</t>
  </si>
  <si>
    <t>Муниципальная программа Конышевского района Курской области «Защита населения и территорий от чрезвычайных ситуаций, обеспечение пожарной безопасности и безопасности людей на водных объектах Конышевского района Курской области»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</si>
  <si>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обстановки"</t>
  </si>
  <si>
    <t>Подпрограмма «Снижение рисков и смягчение последствий чрезвычайных ситуаций природного итехногенного характера в Конышевском районе Курской области»</t>
  </si>
  <si>
    <t>Предусмотренно муниципальной программой на 2024 год</t>
  </si>
  <si>
    <t>Запланированные объемы бюджетных ассигнований на 2024 год, рублей</t>
  </si>
  <si>
    <t>Начальник управления финансов Администрации Конышевского района Курской области</t>
  </si>
  <si>
    <t>Е.В.Малахова</t>
  </si>
  <si>
    <t>Мониторинг реализации муниципальных программ Конышевского района Курской области за 2024 год</t>
  </si>
  <si>
    <t>Кассовый расход бюджета Конышевского района по состоянию на 01.01.2025 г., рублей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</si>
</sst>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2" fillId="0" borderId="1" xfId="1" applyFont="1" applyFill="1" applyBorder="1" applyAlignment="1" applyProtection="1">
      <alignment vertical="center" wrapText="1"/>
    </xf>
    <xf numFmtId="2" fontId="3" fillId="0" borderId="1" xfId="1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0" xfId="0" applyFont="1" applyFill="1"/>
    <xf numFmtId="0" fontId="7" fillId="0" borderId="1" xfId="1" applyFont="1" applyFill="1" applyBorder="1" applyAlignment="1" applyProtection="1">
      <alignment horizontal="left" vertical="center" wrapText="1"/>
    </xf>
    <xf numFmtId="0" fontId="8" fillId="0" borderId="0" xfId="0" applyFont="1" applyFill="1"/>
    <xf numFmtId="4" fontId="5" fillId="0" borderId="1" xfId="0" applyNumberFormat="1" applyFont="1" applyFill="1" applyBorder="1"/>
    <xf numFmtId="4" fontId="4" fillId="0" borderId="1" xfId="0" applyNumberFormat="1" applyFont="1" applyFill="1" applyBorder="1"/>
    <xf numFmtId="4" fontId="5" fillId="0" borderId="1" xfId="0" applyNumberFormat="1" applyFont="1" applyFill="1" applyBorder="1" applyAlignment="1"/>
    <xf numFmtId="49" fontId="0" fillId="0" borderId="0" xfId="0" applyNumberForma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49" fontId="2" fillId="0" borderId="1" xfId="1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2"/>
  <sheetViews>
    <sheetView tabSelected="1" view="pageBreakPreview" zoomScale="55" zoomScaleNormal="70" zoomScaleSheetLayoutView="55" workbookViewId="0">
      <selection activeCell="L3" sqref="L3"/>
    </sheetView>
  </sheetViews>
  <sheetFormatPr defaultRowHeight="14.4"/>
  <cols>
    <col min="1" max="1" width="4.88671875" style="2" customWidth="1"/>
    <col min="2" max="2" width="45.44140625" style="1" customWidth="1"/>
    <col min="3" max="3" width="16.88671875" style="1" customWidth="1"/>
    <col min="4" max="4" width="15" style="1" customWidth="1"/>
    <col min="5" max="5" width="17.88671875" style="1" customWidth="1"/>
    <col min="6" max="6" width="16" style="1" customWidth="1"/>
    <col min="7" max="9" width="17" style="1" customWidth="1"/>
    <col min="10" max="10" width="16.44140625" style="1" customWidth="1"/>
    <col min="11" max="11" width="14.33203125" style="1" customWidth="1"/>
    <col min="12" max="12" width="16.109375" style="1" customWidth="1"/>
    <col min="13" max="13" width="14.5546875" style="1" customWidth="1"/>
    <col min="14" max="14" width="16.21875" style="1" customWidth="1"/>
    <col min="15" max="15" width="15.77734375" style="1" customWidth="1"/>
    <col min="16" max="19" width="12.77734375" style="1" customWidth="1"/>
    <col min="20" max="16384" width="8.88671875" style="1"/>
  </cols>
  <sheetData>
    <row r="1" spans="1:19" ht="35.4" customHeight="1">
      <c r="A1" s="18" t="s">
        <v>76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s="4" customFormat="1" ht="45" customHeight="1">
      <c r="A2" s="19" t="s">
        <v>0</v>
      </c>
      <c r="B2" s="21" t="s">
        <v>1</v>
      </c>
      <c r="C2" s="21" t="s">
        <v>72</v>
      </c>
      <c r="D2" s="21"/>
      <c r="E2" s="21"/>
      <c r="F2" s="21"/>
      <c r="G2" s="21" t="s">
        <v>73</v>
      </c>
      <c r="H2" s="21"/>
      <c r="I2" s="21"/>
      <c r="J2" s="21"/>
      <c r="K2" s="3" t="s">
        <v>2</v>
      </c>
      <c r="L2" s="21" t="s">
        <v>77</v>
      </c>
      <c r="M2" s="21"/>
      <c r="N2" s="21"/>
      <c r="O2" s="21"/>
      <c r="P2" s="22" t="s">
        <v>3</v>
      </c>
      <c r="Q2" s="22"/>
      <c r="R2" s="22"/>
      <c r="S2" s="22"/>
    </row>
    <row r="3" spans="1:19" s="4" customFormat="1" ht="45" customHeight="1">
      <c r="A3" s="20"/>
      <c r="B3" s="21"/>
      <c r="C3" s="3" t="s">
        <v>4</v>
      </c>
      <c r="D3" s="3" t="s">
        <v>5</v>
      </c>
      <c r="E3" s="3" t="s">
        <v>6</v>
      </c>
      <c r="F3" s="5" t="s">
        <v>7</v>
      </c>
      <c r="G3" s="3" t="s">
        <v>4</v>
      </c>
      <c r="H3" s="3" t="s">
        <v>5</v>
      </c>
      <c r="I3" s="3" t="s">
        <v>6</v>
      </c>
      <c r="J3" s="3" t="s">
        <v>7</v>
      </c>
      <c r="K3" s="3"/>
      <c r="L3" s="3" t="s">
        <v>4</v>
      </c>
      <c r="M3" s="3" t="s">
        <v>5</v>
      </c>
      <c r="N3" s="3" t="s">
        <v>6</v>
      </c>
      <c r="O3" s="3" t="s">
        <v>7</v>
      </c>
      <c r="P3" s="6" t="s">
        <v>4</v>
      </c>
      <c r="Q3" s="6" t="s">
        <v>5</v>
      </c>
      <c r="R3" s="6" t="s">
        <v>6</v>
      </c>
      <c r="S3" s="6" t="s">
        <v>7</v>
      </c>
    </row>
    <row r="4" spans="1:19" s="10" customFormat="1" ht="68.400000000000006" customHeight="1">
      <c r="A4" s="8" t="s">
        <v>46</v>
      </c>
      <c r="B4" s="9" t="s">
        <v>8</v>
      </c>
      <c r="C4" s="13">
        <f>C5+C6</f>
        <v>86362391.689999998</v>
      </c>
      <c r="D4" s="13">
        <f t="shared" ref="D4:O4" si="0">D5+D6</f>
        <v>15497053.949999999</v>
      </c>
      <c r="E4" s="13">
        <f t="shared" si="0"/>
        <v>37755559.850000001</v>
      </c>
      <c r="F4" s="13">
        <f t="shared" si="0"/>
        <v>33109777.890000001</v>
      </c>
      <c r="G4" s="13">
        <f t="shared" si="0"/>
        <v>86362391.689999998</v>
      </c>
      <c r="H4" s="13">
        <f t="shared" si="0"/>
        <v>15497053.949999999</v>
      </c>
      <c r="I4" s="13">
        <f t="shared" si="0"/>
        <v>37755559.850000001</v>
      </c>
      <c r="J4" s="13">
        <f t="shared" si="0"/>
        <v>33109777.890000001</v>
      </c>
      <c r="K4" s="13">
        <f t="shared" si="0"/>
        <v>0</v>
      </c>
      <c r="L4" s="13">
        <f t="shared" si="0"/>
        <v>78298516.620000005</v>
      </c>
      <c r="M4" s="13">
        <f t="shared" si="0"/>
        <v>15497053.949999999</v>
      </c>
      <c r="N4" s="13">
        <f t="shared" si="0"/>
        <v>36839270.730000004</v>
      </c>
      <c r="O4" s="13">
        <f t="shared" si="0"/>
        <v>25962191.939999998</v>
      </c>
      <c r="P4" s="15">
        <f>L4/G4*100</f>
        <v>90.6627469293052</v>
      </c>
      <c r="Q4" s="15">
        <f t="shared" ref="Q4:S4" si="1">M4/H4*100</f>
        <v>100</v>
      </c>
      <c r="R4" s="15">
        <f t="shared" si="1"/>
        <v>97.573101488521573</v>
      </c>
      <c r="S4" s="15">
        <f t="shared" si="1"/>
        <v>78.412461799815475</v>
      </c>
    </row>
    <row r="5" spans="1:19" s="4" customFormat="1" ht="27.6" customHeight="1">
      <c r="A5" s="7" t="s">
        <v>47</v>
      </c>
      <c r="B5" s="11" t="s">
        <v>9</v>
      </c>
      <c r="C5" s="13">
        <f t="shared" ref="C5:C49" si="2">SUM(D5:F5)</f>
        <v>54528107.370000005</v>
      </c>
      <c r="D5" s="14">
        <v>797053.95</v>
      </c>
      <c r="E5" s="14">
        <v>32620203.850000001</v>
      </c>
      <c r="F5" s="14">
        <v>21110849.57</v>
      </c>
      <c r="G5" s="13">
        <f>H5+I5+J5</f>
        <v>54528107.370000005</v>
      </c>
      <c r="H5" s="14">
        <v>797053.95</v>
      </c>
      <c r="I5" s="14">
        <v>32620203.850000001</v>
      </c>
      <c r="J5" s="14">
        <v>21110849.57</v>
      </c>
      <c r="K5" s="13">
        <f t="shared" ref="K5:K49" si="3">C5-G5</f>
        <v>0</v>
      </c>
      <c r="L5" s="13">
        <f>M5+N5+O5</f>
        <v>47731774.379999995</v>
      </c>
      <c r="M5" s="14">
        <v>797053.95</v>
      </c>
      <c r="N5" s="14">
        <v>32058591.23</v>
      </c>
      <c r="O5" s="14">
        <v>14876129.199999999</v>
      </c>
      <c r="P5" s="15">
        <f t="shared" ref="P5:P50" si="4">L5/G5*100</f>
        <v>87.536092269105268</v>
      </c>
      <c r="Q5" s="15">
        <f t="shared" ref="Q5:Q50" si="5">M5/H5*100</f>
        <v>100</v>
      </c>
      <c r="R5" s="15">
        <f t="shared" ref="R5:R50" si="6">N5/I5*100</f>
        <v>98.278328907500068</v>
      </c>
      <c r="S5" s="15">
        <f t="shared" ref="S5:S50" si="7">O5/J5*100</f>
        <v>70.466748155602531</v>
      </c>
    </row>
    <row r="6" spans="1:19" s="4" customFormat="1" ht="27.6" customHeight="1">
      <c r="A6" s="7" t="s">
        <v>48</v>
      </c>
      <c r="B6" s="11" t="s">
        <v>10</v>
      </c>
      <c r="C6" s="13">
        <f t="shared" si="2"/>
        <v>31834284.32</v>
      </c>
      <c r="D6" s="14">
        <v>14700000</v>
      </c>
      <c r="E6" s="14">
        <v>5135356</v>
      </c>
      <c r="F6" s="14">
        <v>11998928.32</v>
      </c>
      <c r="G6" s="13">
        <f t="shared" ref="G6:G47" si="8">H6+I6+J6</f>
        <v>31834284.32</v>
      </c>
      <c r="H6" s="14">
        <v>14700000</v>
      </c>
      <c r="I6" s="14">
        <v>5135356</v>
      </c>
      <c r="J6" s="14">
        <v>11998928.32</v>
      </c>
      <c r="K6" s="13">
        <f t="shared" si="3"/>
        <v>0</v>
      </c>
      <c r="L6" s="13">
        <f t="shared" ref="L6:L49" si="9">M6+N6+O6</f>
        <v>30566742.240000002</v>
      </c>
      <c r="M6" s="14">
        <v>14700000</v>
      </c>
      <c r="N6" s="14">
        <v>4780679.5</v>
      </c>
      <c r="O6" s="14">
        <v>11086062.74</v>
      </c>
      <c r="P6" s="15">
        <f t="shared" si="4"/>
        <v>96.018311367522529</v>
      </c>
      <c r="Q6" s="15">
        <f t="shared" si="5"/>
        <v>100</v>
      </c>
      <c r="R6" s="15">
        <f t="shared" si="6"/>
        <v>93.093438896933336</v>
      </c>
      <c r="S6" s="15">
        <f t="shared" si="7"/>
        <v>92.392107397804665</v>
      </c>
    </row>
    <row r="7" spans="1:19" s="10" customFormat="1" ht="69.599999999999994" customHeight="1">
      <c r="A7" s="8" t="s">
        <v>50</v>
      </c>
      <c r="B7" s="9" t="s">
        <v>12</v>
      </c>
      <c r="C7" s="13">
        <f t="shared" si="2"/>
        <v>25378113</v>
      </c>
      <c r="D7" s="13">
        <f t="shared" ref="D7:F7" si="10">D8+D9+D10</f>
        <v>0</v>
      </c>
      <c r="E7" s="13">
        <f t="shared" si="10"/>
        <v>22504896</v>
      </c>
      <c r="F7" s="13">
        <f t="shared" si="10"/>
        <v>2873217</v>
      </c>
      <c r="G7" s="13">
        <f t="shared" ref="G7:O7" si="11">G8+G9+G10</f>
        <v>25378112.719999999</v>
      </c>
      <c r="H7" s="13">
        <f t="shared" si="11"/>
        <v>0</v>
      </c>
      <c r="I7" s="13">
        <f t="shared" si="11"/>
        <v>22504896</v>
      </c>
      <c r="J7" s="13">
        <f t="shared" si="11"/>
        <v>2873216.72</v>
      </c>
      <c r="K7" s="13">
        <f t="shared" si="3"/>
        <v>0.2800000011920929</v>
      </c>
      <c r="L7" s="13">
        <f t="shared" si="11"/>
        <v>25033189.390000001</v>
      </c>
      <c r="M7" s="13">
        <f t="shared" si="11"/>
        <v>0</v>
      </c>
      <c r="N7" s="13">
        <f t="shared" si="11"/>
        <v>22169972.670000002</v>
      </c>
      <c r="O7" s="13">
        <f t="shared" si="11"/>
        <v>2863216.72</v>
      </c>
      <c r="P7" s="15">
        <f t="shared" si="4"/>
        <v>98.640862960120074</v>
      </c>
      <c r="Q7" s="15">
        <v>0</v>
      </c>
      <c r="R7" s="15">
        <f t="shared" si="6"/>
        <v>98.511775704273433</v>
      </c>
      <c r="S7" s="15">
        <f t="shared" si="7"/>
        <v>99.651958032598387</v>
      </c>
    </row>
    <row r="8" spans="1:19" s="4" customFormat="1" ht="51.6" customHeight="1">
      <c r="A8" s="7" t="s">
        <v>47</v>
      </c>
      <c r="B8" s="11" t="s">
        <v>11</v>
      </c>
      <c r="C8" s="13">
        <f t="shared" si="2"/>
        <v>1511600</v>
      </c>
      <c r="D8" s="14">
        <v>0</v>
      </c>
      <c r="E8" s="14">
        <v>1511600</v>
      </c>
      <c r="F8" s="14">
        <v>0</v>
      </c>
      <c r="G8" s="13">
        <f t="shared" si="8"/>
        <v>1511600</v>
      </c>
      <c r="H8" s="14">
        <v>0</v>
      </c>
      <c r="I8" s="14">
        <v>1511600</v>
      </c>
      <c r="J8" s="14">
        <v>0</v>
      </c>
      <c r="K8" s="13">
        <f t="shared" si="3"/>
        <v>0</v>
      </c>
      <c r="L8" s="13">
        <f t="shared" si="9"/>
        <v>1511600</v>
      </c>
      <c r="M8" s="14">
        <v>0</v>
      </c>
      <c r="N8" s="14">
        <v>1511600</v>
      </c>
      <c r="O8" s="14">
        <v>0</v>
      </c>
      <c r="P8" s="15">
        <f t="shared" si="4"/>
        <v>100</v>
      </c>
      <c r="Q8" s="15">
        <v>0</v>
      </c>
      <c r="R8" s="15">
        <f t="shared" si="6"/>
        <v>100</v>
      </c>
      <c r="S8" s="15">
        <v>0</v>
      </c>
    </row>
    <row r="9" spans="1:19" s="4" customFormat="1" ht="45" customHeight="1">
      <c r="A9" s="7" t="s">
        <v>48</v>
      </c>
      <c r="B9" s="11" t="s">
        <v>13</v>
      </c>
      <c r="C9" s="13">
        <f t="shared" si="2"/>
        <v>19939266</v>
      </c>
      <c r="D9" s="14">
        <v>0</v>
      </c>
      <c r="E9" s="14">
        <v>17066049</v>
      </c>
      <c r="F9" s="14">
        <v>2873217</v>
      </c>
      <c r="G9" s="13">
        <f t="shared" si="8"/>
        <v>19939265.719999999</v>
      </c>
      <c r="H9" s="14">
        <v>0</v>
      </c>
      <c r="I9" s="14">
        <v>17066049</v>
      </c>
      <c r="J9" s="14">
        <v>2873216.72</v>
      </c>
      <c r="K9" s="13">
        <f t="shared" si="3"/>
        <v>0.2800000011920929</v>
      </c>
      <c r="L9" s="13">
        <f t="shared" si="9"/>
        <v>19641939.98</v>
      </c>
      <c r="M9" s="14">
        <v>0</v>
      </c>
      <c r="N9" s="14">
        <v>16778723.260000002</v>
      </c>
      <c r="O9" s="14">
        <v>2863216.72</v>
      </c>
      <c r="P9" s="15">
        <f t="shared" si="4"/>
        <v>98.5088430829137</v>
      </c>
      <c r="Q9" s="15">
        <v>0</v>
      </c>
      <c r="R9" s="15">
        <f t="shared" si="6"/>
        <v>98.316389809967148</v>
      </c>
      <c r="S9" s="15">
        <f t="shared" si="7"/>
        <v>99.651958032598387</v>
      </c>
    </row>
    <row r="10" spans="1:19" s="4" customFormat="1" ht="66.599999999999994" customHeight="1">
      <c r="A10" s="7" t="s">
        <v>49</v>
      </c>
      <c r="B10" s="11" t="s">
        <v>14</v>
      </c>
      <c r="C10" s="13">
        <f t="shared" si="2"/>
        <v>3927247</v>
      </c>
      <c r="D10" s="14">
        <v>0</v>
      </c>
      <c r="E10" s="14">
        <v>3927247</v>
      </c>
      <c r="F10" s="14">
        <v>0</v>
      </c>
      <c r="G10" s="13">
        <f t="shared" si="8"/>
        <v>3927247</v>
      </c>
      <c r="H10" s="14">
        <v>0</v>
      </c>
      <c r="I10" s="14">
        <v>3927247</v>
      </c>
      <c r="J10" s="14">
        <v>0</v>
      </c>
      <c r="K10" s="13">
        <f t="shared" si="3"/>
        <v>0</v>
      </c>
      <c r="L10" s="13">
        <f t="shared" si="9"/>
        <v>3879649.41</v>
      </c>
      <c r="M10" s="14">
        <v>0</v>
      </c>
      <c r="N10" s="14">
        <v>3879649.41</v>
      </c>
      <c r="O10" s="14">
        <v>0</v>
      </c>
      <c r="P10" s="15">
        <f t="shared" si="4"/>
        <v>98.788016389088853</v>
      </c>
      <c r="Q10" s="15">
        <v>0</v>
      </c>
      <c r="R10" s="15">
        <f t="shared" si="6"/>
        <v>98.788016389088853</v>
      </c>
      <c r="S10" s="15">
        <v>0</v>
      </c>
    </row>
    <row r="11" spans="1:19" s="10" customFormat="1" ht="60" customHeight="1">
      <c r="A11" s="8" t="s">
        <v>51</v>
      </c>
      <c r="B11" s="9" t="s">
        <v>15</v>
      </c>
      <c r="C11" s="13">
        <f t="shared" si="2"/>
        <v>231086532</v>
      </c>
      <c r="D11" s="13">
        <f t="shared" ref="D11:F11" si="12">D12+D13+D14</f>
        <v>19484829.289999999</v>
      </c>
      <c r="E11" s="13">
        <f t="shared" si="12"/>
        <v>154355145.71000001</v>
      </c>
      <c r="F11" s="13">
        <f t="shared" si="12"/>
        <v>57246557</v>
      </c>
      <c r="G11" s="13">
        <f t="shared" ref="G11:O11" si="13">G12+G13+G14</f>
        <v>231086528.72999999</v>
      </c>
      <c r="H11" s="13">
        <f t="shared" si="13"/>
        <v>19484829.289999999</v>
      </c>
      <c r="I11" s="13">
        <f t="shared" si="13"/>
        <v>154355145.71000001</v>
      </c>
      <c r="J11" s="13">
        <f t="shared" si="13"/>
        <v>57246553.730000004</v>
      </c>
      <c r="K11" s="13">
        <f t="shared" si="3"/>
        <v>3.2700000107288361</v>
      </c>
      <c r="L11" s="13">
        <f t="shared" si="13"/>
        <v>226451808.19000003</v>
      </c>
      <c r="M11" s="13">
        <f t="shared" si="13"/>
        <v>19484825.77</v>
      </c>
      <c r="N11" s="13">
        <f t="shared" si="13"/>
        <v>153799364.25</v>
      </c>
      <c r="O11" s="13">
        <f t="shared" si="13"/>
        <v>53167618.169999994</v>
      </c>
      <c r="P11" s="15">
        <f t="shared" si="4"/>
        <v>97.994378743983319</v>
      </c>
      <c r="Q11" s="15">
        <f t="shared" si="5"/>
        <v>99.999981934663381</v>
      </c>
      <c r="R11" s="15">
        <f t="shared" si="6"/>
        <v>99.639933312593158</v>
      </c>
      <c r="S11" s="15">
        <f t="shared" si="7"/>
        <v>92.87479281418743</v>
      </c>
    </row>
    <row r="12" spans="1:19" s="4" customFormat="1" ht="52.2" customHeight="1">
      <c r="A12" s="7" t="s">
        <v>47</v>
      </c>
      <c r="B12" s="11" t="s">
        <v>11</v>
      </c>
      <c r="C12" s="13">
        <f t="shared" si="2"/>
        <v>2385155</v>
      </c>
      <c r="D12" s="14">
        <v>0</v>
      </c>
      <c r="E12" s="14">
        <v>72341</v>
      </c>
      <c r="F12" s="14">
        <v>2312814</v>
      </c>
      <c r="G12" s="13">
        <f t="shared" si="8"/>
        <v>2385155</v>
      </c>
      <c r="H12" s="14">
        <v>0</v>
      </c>
      <c r="I12" s="14">
        <v>72341</v>
      </c>
      <c r="J12" s="14">
        <v>2312814</v>
      </c>
      <c r="K12" s="13">
        <f t="shared" si="3"/>
        <v>0</v>
      </c>
      <c r="L12" s="13">
        <f t="shared" si="9"/>
        <v>1995548.58</v>
      </c>
      <c r="M12" s="14">
        <v>0</v>
      </c>
      <c r="N12" s="14">
        <v>72341</v>
      </c>
      <c r="O12" s="14">
        <v>1923207.58</v>
      </c>
      <c r="P12" s="15">
        <f t="shared" si="4"/>
        <v>83.66536262842456</v>
      </c>
      <c r="Q12" s="15">
        <v>0</v>
      </c>
      <c r="R12" s="15">
        <f t="shared" si="6"/>
        <v>100</v>
      </c>
      <c r="S12" s="15">
        <f t="shared" si="7"/>
        <v>83.154442164393686</v>
      </c>
    </row>
    <row r="13" spans="1:19" s="4" customFormat="1" ht="36" customHeight="1">
      <c r="A13" s="7" t="s">
        <v>48</v>
      </c>
      <c r="B13" s="11" t="s">
        <v>16</v>
      </c>
      <c r="C13" s="13">
        <f t="shared" si="2"/>
        <v>217134593</v>
      </c>
      <c r="D13" s="14">
        <v>19484829.289999999</v>
      </c>
      <c r="E13" s="14">
        <v>151773835.71000001</v>
      </c>
      <c r="F13" s="14">
        <v>45875928</v>
      </c>
      <c r="G13" s="13">
        <f t="shared" si="8"/>
        <v>217134589.75</v>
      </c>
      <c r="H13" s="14">
        <v>19484829.289999999</v>
      </c>
      <c r="I13" s="14">
        <v>151773835.71000001</v>
      </c>
      <c r="J13" s="14">
        <v>45875924.75</v>
      </c>
      <c r="K13" s="13">
        <f t="shared" si="3"/>
        <v>3.25</v>
      </c>
      <c r="L13" s="13">
        <f t="shared" si="9"/>
        <v>212889476.52000001</v>
      </c>
      <c r="M13" s="14">
        <v>19484825.77</v>
      </c>
      <c r="N13" s="14">
        <v>151218054.78</v>
      </c>
      <c r="O13" s="14">
        <v>42186595.969999999</v>
      </c>
      <c r="P13" s="15">
        <f t="shared" si="4"/>
        <v>98.044939208033298</v>
      </c>
      <c r="Q13" s="15">
        <f t="shared" si="5"/>
        <v>99.999981934663381</v>
      </c>
      <c r="R13" s="15">
        <f t="shared" si="6"/>
        <v>99.633809788492172</v>
      </c>
      <c r="S13" s="15">
        <f t="shared" si="7"/>
        <v>91.958028529986208</v>
      </c>
    </row>
    <row r="14" spans="1:19" s="4" customFormat="1" ht="48.6" customHeight="1">
      <c r="A14" s="7"/>
      <c r="B14" s="11" t="s">
        <v>17</v>
      </c>
      <c r="C14" s="13">
        <f t="shared" si="2"/>
        <v>11566784</v>
      </c>
      <c r="D14" s="14">
        <v>0</v>
      </c>
      <c r="E14" s="14">
        <v>2508969</v>
      </c>
      <c r="F14" s="14">
        <v>9057815</v>
      </c>
      <c r="G14" s="13">
        <f t="shared" si="8"/>
        <v>11566783.98</v>
      </c>
      <c r="H14" s="14">
        <v>0</v>
      </c>
      <c r="I14" s="14">
        <v>2508969</v>
      </c>
      <c r="J14" s="14">
        <v>9057814.9800000004</v>
      </c>
      <c r="K14" s="13">
        <f t="shared" si="3"/>
        <v>1.9999999552965164E-2</v>
      </c>
      <c r="L14" s="13">
        <f t="shared" si="9"/>
        <v>11566783.09</v>
      </c>
      <c r="M14" s="14">
        <v>0</v>
      </c>
      <c r="N14" s="14">
        <v>2508968.4700000002</v>
      </c>
      <c r="O14" s="14">
        <v>9057814.6199999992</v>
      </c>
      <c r="P14" s="15">
        <f t="shared" si="4"/>
        <v>99.999992305553548</v>
      </c>
      <c r="Q14" s="15">
        <v>0</v>
      </c>
      <c r="R14" s="15">
        <f t="shared" si="6"/>
        <v>99.999978875785246</v>
      </c>
      <c r="S14" s="15">
        <f t="shared" si="7"/>
        <v>99.99999602553153</v>
      </c>
    </row>
    <row r="15" spans="1:19" s="10" customFormat="1" ht="93" customHeight="1">
      <c r="A15" s="8" t="s">
        <v>52</v>
      </c>
      <c r="B15" s="9" t="s">
        <v>18</v>
      </c>
      <c r="C15" s="13">
        <f t="shared" si="2"/>
        <v>400000</v>
      </c>
      <c r="D15" s="13">
        <f t="shared" ref="D15:F15" si="14">D16</f>
        <v>0</v>
      </c>
      <c r="E15" s="13">
        <f t="shared" si="14"/>
        <v>0</v>
      </c>
      <c r="F15" s="13">
        <f t="shared" si="14"/>
        <v>400000</v>
      </c>
      <c r="G15" s="13">
        <f t="shared" ref="G15:O15" si="15">G16</f>
        <v>400000</v>
      </c>
      <c r="H15" s="13">
        <f t="shared" si="15"/>
        <v>0</v>
      </c>
      <c r="I15" s="13">
        <f t="shared" si="15"/>
        <v>0</v>
      </c>
      <c r="J15" s="13">
        <f t="shared" si="15"/>
        <v>400000</v>
      </c>
      <c r="K15" s="13">
        <f t="shared" si="3"/>
        <v>0</v>
      </c>
      <c r="L15" s="13">
        <f t="shared" si="15"/>
        <v>220800</v>
      </c>
      <c r="M15" s="13">
        <f t="shared" si="15"/>
        <v>0</v>
      </c>
      <c r="N15" s="13">
        <f t="shared" si="15"/>
        <v>0</v>
      </c>
      <c r="O15" s="13">
        <f t="shared" si="15"/>
        <v>220800</v>
      </c>
      <c r="P15" s="15">
        <f t="shared" si="4"/>
        <v>55.2</v>
      </c>
      <c r="Q15" s="15">
        <v>0</v>
      </c>
      <c r="R15" s="15">
        <v>0</v>
      </c>
      <c r="S15" s="15">
        <f t="shared" si="7"/>
        <v>55.2</v>
      </c>
    </row>
    <row r="16" spans="1:19" s="4" customFormat="1" ht="45" customHeight="1">
      <c r="A16" s="7" t="s">
        <v>47</v>
      </c>
      <c r="B16" s="11" t="s">
        <v>11</v>
      </c>
      <c r="C16" s="13">
        <f t="shared" si="2"/>
        <v>400000</v>
      </c>
      <c r="D16" s="14">
        <v>0</v>
      </c>
      <c r="E16" s="14">
        <v>0</v>
      </c>
      <c r="F16" s="14">
        <v>400000</v>
      </c>
      <c r="G16" s="13">
        <f t="shared" si="8"/>
        <v>400000</v>
      </c>
      <c r="H16" s="14">
        <v>0</v>
      </c>
      <c r="I16" s="14">
        <v>0</v>
      </c>
      <c r="J16" s="14">
        <v>400000</v>
      </c>
      <c r="K16" s="13">
        <f t="shared" si="3"/>
        <v>0</v>
      </c>
      <c r="L16" s="13">
        <f t="shared" si="9"/>
        <v>220800</v>
      </c>
      <c r="M16" s="14">
        <v>0</v>
      </c>
      <c r="N16" s="14">
        <v>0</v>
      </c>
      <c r="O16" s="14">
        <v>220800</v>
      </c>
      <c r="P16" s="15">
        <f t="shared" si="4"/>
        <v>55.2</v>
      </c>
      <c r="Q16" s="15">
        <v>0</v>
      </c>
      <c r="R16" s="15">
        <v>0</v>
      </c>
      <c r="S16" s="15">
        <f t="shared" si="7"/>
        <v>55.2</v>
      </c>
    </row>
    <row r="17" spans="1:19" s="10" customFormat="1" ht="69" customHeight="1">
      <c r="A17" s="8" t="s">
        <v>53</v>
      </c>
      <c r="B17" s="9" t="s">
        <v>19</v>
      </c>
      <c r="C17" s="13">
        <f t="shared" si="2"/>
        <v>372851</v>
      </c>
      <c r="D17" s="13">
        <f t="shared" ref="D17:F17" si="16">D18+D19</f>
        <v>0</v>
      </c>
      <c r="E17" s="13">
        <f t="shared" si="16"/>
        <v>0</v>
      </c>
      <c r="F17" s="13">
        <f t="shared" si="16"/>
        <v>372851</v>
      </c>
      <c r="G17" s="13">
        <f t="shared" ref="G17:O17" si="17">G18+G19</f>
        <v>372851.68</v>
      </c>
      <c r="H17" s="13">
        <f t="shared" si="17"/>
        <v>0</v>
      </c>
      <c r="I17" s="13">
        <f t="shared" si="17"/>
        <v>0</v>
      </c>
      <c r="J17" s="13">
        <f t="shared" si="17"/>
        <v>372851.68</v>
      </c>
      <c r="K17" s="13">
        <f t="shared" si="17"/>
        <v>-0.67999999999301508</v>
      </c>
      <c r="L17" s="13">
        <f t="shared" si="17"/>
        <v>371965</v>
      </c>
      <c r="M17" s="13">
        <f t="shared" si="17"/>
        <v>0</v>
      </c>
      <c r="N17" s="13">
        <f t="shared" si="17"/>
        <v>0</v>
      </c>
      <c r="O17" s="13">
        <f t="shared" si="17"/>
        <v>371965</v>
      </c>
      <c r="P17" s="15">
        <f t="shared" si="4"/>
        <v>99.762189619207291</v>
      </c>
      <c r="Q17" s="15">
        <v>0</v>
      </c>
      <c r="R17" s="15">
        <v>0</v>
      </c>
      <c r="S17" s="15">
        <f t="shared" si="7"/>
        <v>99.762189619207291</v>
      </c>
    </row>
    <row r="18" spans="1:19" s="4" customFormat="1" ht="40.799999999999997" customHeight="1">
      <c r="A18" s="7" t="s">
        <v>47</v>
      </c>
      <c r="B18" s="11" t="s">
        <v>20</v>
      </c>
      <c r="C18" s="13">
        <f t="shared" si="2"/>
        <v>372851</v>
      </c>
      <c r="D18" s="14">
        <v>0</v>
      </c>
      <c r="E18" s="14">
        <v>0</v>
      </c>
      <c r="F18" s="14">
        <v>372851</v>
      </c>
      <c r="G18" s="13">
        <f t="shared" si="8"/>
        <v>372851.68</v>
      </c>
      <c r="H18" s="14">
        <v>0</v>
      </c>
      <c r="I18" s="14">
        <v>0</v>
      </c>
      <c r="J18" s="14">
        <v>372851.68</v>
      </c>
      <c r="K18" s="13">
        <f t="shared" si="3"/>
        <v>-0.67999999999301508</v>
      </c>
      <c r="L18" s="13">
        <f t="shared" si="9"/>
        <v>371965</v>
      </c>
      <c r="M18" s="14">
        <v>0</v>
      </c>
      <c r="N18" s="14">
        <v>0</v>
      </c>
      <c r="O18" s="14">
        <v>371965</v>
      </c>
      <c r="P18" s="15">
        <f t="shared" si="4"/>
        <v>99.762189619207291</v>
      </c>
      <c r="Q18" s="15">
        <v>0</v>
      </c>
      <c r="R18" s="15">
        <v>0</v>
      </c>
      <c r="S18" s="15">
        <f t="shared" si="7"/>
        <v>99.762189619207291</v>
      </c>
    </row>
    <row r="19" spans="1:19" s="4" customFormat="1" ht="66.599999999999994" customHeight="1">
      <c r="A19" s="7" t="s">
        <v>48</v>
      </c>
      <c r="B19" s="11" t="s">
        <v>54</v>
      </c>
      <c r="C19" s="13">
        <f t="shared" si="2"/>
        <v>0</v>
      </c>
      <c r="D19" s="14">
        <v>0</v>
      </c>
      <c r="E19" s="14">
        <v>0</v>
      </c>
      <c r="F19" s="14">
        <v>0</v>
      </c>
      <c r="G19" s="13">
        <f t="shared" si="8"/>
        <v>0</v>
      </c>
      <c r="H19" s="14">
        <v>0</v>
      </c>
      <c r="I19" s="14">
        <v>0</v>
      </c>
      <c r="J19" s="14">
        <v>0</v>
      </c>
      <c r="K19" s="13">
        <f t="shared" ref="K19" si="18">C19-G19</f>
        <v>0</v>
      </c>
      <c r="L19" s="13">
        <f t="shared" ref="L19" si="19">M19+N19+O19</f>
        <v>0</v>
      </c>
      <c r="M19" s="14">
        <v>0</v>
      </c>
      <c r="N19" s="14">
        <v>0</v>
      </c>
      <c r="O19" s="14">
        <v>0</v>
      </c>
      <c r="P19" s="15" t="e">
        <f t="shared" si="4"/>
        <v>#DIV/0!</v>
      </c>
      <c r="Q19" s="15">
        <v>0</v>
      </c>
      <c r="R19" s="15">
        <v>0</v>
      </c>
      <c r="S19" s="15" t="e">
        <f t="shared" si="7"/>
        <v>#DIV/0!</v>
      </c>
    </row>
    <row r="20" spans="1:19" s="10" customFormat="1" ht="82.2" customHeight="1">
      <c r="A20" s="8" t="s">
        <v>55</v>
      </c>
      <c r="B20" s="9" t="s">
        <v>67</v>
      </c>
      <c r="C20" s="13">
        <f t="shared" si="2"/>
        <v>933000</v>
      </c>
      <c r="D20" s="13">
        <f t="shared" ref="D20:F20" si="20">D21</f>
        <v>0</v>
      </c>
      <c r="E20" s="13">
        <f>E21</f>
        <v>0</v>
      </c>
      <c r="F20" s="13">
        <f t="shared" si="20"/>
        <v>933000</v>
      </c>
      <c r="G20" s="13">
        <f t="shared" ref="G20:O20" si="21">G21</f>
        <v>933000</v>
      </c>
      <c r="H20" s="13">
        <f t="shared" si="21"/>
        <v>0</v>
      </c>
      <c r="I20" s="13">
        <f t="shared" si="21"/>
        <v>0</v>
      </c>
      <c r="J20" s="13">
        <f t="shared" si="21"/>
        <v>933000</v>
      </c>
      <c r="K20" s="13">
        <f t="shared" si="3"/>
        <v>0</v>
      </c>
      <c r="L20" s="13">
        <f t="shared" si="21"/>
        <v>718624.63</v>
      </c>
      <c r="M20" s="13">
        <f t="shared" si="21"/>
        <v>0</v>
      </c>
      <c r="N20" s="13">
        <f t="shared" si="21"/>
        <v>0</v>
      </c>
      <c r="O20" s="13">
        <f t="shared" si="21"/>
        <v>718624.63</v>
      </c>
      <c r="P20" s="15">
        <f t="shared" si="4"/>
        <v>77.023004287245442</v>
      </c>
      <c r="Q20" s="15">
        <v>0</v>
      </c>
      <c r="R20" s="15">
        <v>0</v>
      </c>
      <c r="S20" s="15">
        <f t="shared" si="7"/>
        <v>77.023004287245442</v>
      </c>
    </row>
    <row r="21" spans="1:19" s="4" customFormat="1" ht="72" customHeight="1">
      <c r="A21" s="7" t="s">
        <v>48</v>
      </c>
      <c r="B21" s="11" t="s">
        <v>21</v>
      </c>
      <c r="C21" s="13">
        <f t="shared" si="2"/>
        <v>933000</v>
      </c>
      <c r="D21" s="14">
        <v>0</v>
      </c>
      <c r="E21" s="14">
        <v>0</v>
      </c>
      <c r="F21" s="14">
        <v>933000</v>
      </c>
      <c r="G21" s="13">
        <f t="shared" si="8"/>
        <v>933000</v>
      </c>
      <c r="H21" s="14">
        <v>0</v>
      </c>
      <c r="I21" s="14">
        <v>0</v>
      </c>
      <c r="J21" s="14">
        <v>933000</v>
      </c>
      <c r="K21" s="13">
        <f t="shared" si="3"/>
        <v>0</v>
      </c>
      <c r="L21" s="13">
        <f t="shared" si="9"/>
        <v>718624.63</v>
      </c>
      <c r="M21" s="14">
        <v>0</v>
      </c>
      <c r="N21" s="14">
        <v>0</v>
      </c>
      <c r="O21" s="14">
        <v>718624.63</v>
      </c>
      <c r="P21" s="15">
        <f t="shared" si="4"/>
        <v>77.023004287245442</v>
      </c>
      <c r="Q21" s="15">
        <v>0</v>
      </c>
      <c r="R21" s="15">
        <v>0</v>
      </c>
      <c r="S21" s="15">
        <f t="shared" si="7"/>
        <v>77.023004287245442</v>
      </c>
    </row>
    <row r="22" spans="1:19" s="10" customFormat="1" ht="116.4" customHeight="1">
      <c r="A22" s="8" t="s">
        <v>56</v>
      </c>
      <c r="B22" s="9" t="s">
        <v>22</v>
      </c>
      <c r="C22" s="13">
        <f t="shared" si="2"/>
        <v>16913546.199999999</v>
      </c>
      <c r="D22" s="13">
        <f t="shared" ref="D22:F22" si="22">D23+D24+++D25</f>
        <v>0</v>
      </c>
      <c r="E22" s="13">
        <f t="shared" si="22"/>
        <v>2154448</v>
      </c>
      <c r="F22" s="13">
        <f t="shared" si="22"/>
        <v>14759098.199999999</v>
      </c>
      <c r="G22" s="13">
        <f t="shared" ref="G22:O22" si="23">G23+G24+++G25</f>
        <v>16913546.199999999</v>
      </c>
      <c r="H22" s="13">
        <f t="shared" si="23"/>
        <v>0</v>
      </c>
      <c r="I22" s="13">
        <f t="shared" si="23"/>
        <v>2154448</v>
      </c>
      <c r="J22" s="13">
        <f t="shared" si="23"/>
        <v>14759098.199999999</v>
      </c>
      <c r="K22" s="13">
        <f t="shared" si="3"/>
        <v>0</v>
      </c>
      <c r="L22" s="13">
        <f t="shared" si="23"/>
        <v>15532994.23</v>
      </c>
      <c r="M22" s="13">
        <f t="shared" si="23"/>
        <v>0</v>
      </c>
      <c r="N22" s="13">
        <f t="shared" si="23"/>
        <v>2114262.92</v>
      </c>
      <c r="O22" s="13">
        <f t="shared" si="23"/>
        <v>13418731.310000001</v>
      </c>
      <c r="P22" s="15">
        <f t="shared" si="4"/>
        <v>91.837596009286344</v>
      </c>
      <c r="Q22" s="15">
        <v>0</v>
      </c>
      <c r="R22" s="15">
        <f>N22/I22*100</f>
        <v>98.134785337125791</v>
      </c>
      <c r="S22" s="15">
        <f t="shared" si="7"/>
        <v>90.918368643959568</v>
      </c>
    </row>
    <row r="23" spans="1:19" s="4" customFormat="1" ht="45" customHeight="1">
      <c r="A23" s="7" t="s">
        <v>48</v>
      </c>
      <c r="B23" s="11" t="s">
        <v>23</v>
      </c>
      <c r="C23" s="13">
        <f t="shared" si="2"/>
        <v>262500</v>
      </c>
      <c r="D23" s="14">
        <v>0</v>
      </c>
      <c r="E23" s="14">
        <v>0</v>
      </c>
      <c r="F23" s="14">
        <v>262500</v>
      </c>
      <c r="G23" s="13">
        <f t="shared" si="8"/>
        <v>262500</v>
      </c>
      <c r="H23" s="14">
        <v>0</v>
      </c>
      <c r="I23" s="14">
        <v>0</v>
      </c>
      <c r="J23" s="14">
        <v>262500</v>
      </c>
      <c r="K23" s="13">
        <f t="shared" si="3"/>
        <v>0</v>
      </c>
      <c r="L23" s="13">
        <f t="shared" si="9"/>
        <v>249665.24</v>
      </c>
      <c r="M23" s="14">
        <v>0</v>
      </c>
      <c r="N23" s="14">
        <v>0</v>
      </c>
      <c r="O23" s="14">
        <v>249665.24</v>
      </c>
      <c r="P23" s="15">
        <f t="shared" si="4"/>
        <v>95.110567619047615</v>
      </c>
      <c r="Q23" s="15">
        <v>0</v>
      </c>
      <c r="R23" s="15">
        <v>0</v>
      </c>
      <c r="S23" s="15">
        <f t="shared" si="7"/>
        <v>95.110567619047615</v>
      </c>
    </row>
    <row r="24" spans="1:19" s="4" customFormat="1" ht="45" customHeight="1">
      <c r="A24" s="7" t="s">
        <v>49</v>
      </c>
      <c r="B24" s="11" t="s">
        <v>24</v>
      </c>
      <c r="C24" s="13">
        <f t="shared" si="2"/>
        <v>15534758.199999999</v>
      </c>
      <c r="D24" s="14">
        <v>0</v>
      </c>
      <c r="E24" s="14">
        <v>1774910</v>
      </c>
      <c r="F24" s="14">
        <v>13759848.199999999</v>
      </c>
      <c r="G24" s="13">
        <f t="shared" si="8"/>
        <v>15534758.199999999</v>
      </c>
      <c r="H24" s="14">
        <v>0</v>
      </c>
      <c r="I24" s="14">
        <v>1774910</v>
      </c>
      <c r="J24" s="14">
        <v>13759848.199999999</v>
      </c>
      <c r="K24" s="13">
        <f t="shared" si="3"/>
        <v>0</v>
      </c>
      <c r="L24" s="13">
        <f t="shared" si="9"/>
        <v>14167040.99</v>
      </c>
      <c r="M24" s="14">
        <v>0</v>
      </c>
      <c r="N24" s="14">
        <v>1734724.92</v>
      </c>
      <c r="O24" s="14">
        <v>12432316.07</v>
      </c>
      <c r="P24" s="15">
        <f t="shared" si="4"/>
        <v>91.19576119311597</v>
      </c>
      <c r="Q24" s="15">
        <v>0</v>
      </c>
      <c r="R24" s="15">
        <f t="shared" si="6"/>
        <v>97.735937033427049</v>
      </c>
      <c r="S24" s="15">
        <f t="shared" si="7"/>
        <v>90.352130992259063</v>
      </c>
    </row>
    <row r="25" spans="1:19" s="4" customFormat="1" ht="45" customHeight="1">
      <c r="A25" s="7" t="s">
        <v>57</v>
      </c>
      <c r="B25" s="11" t="s">
        <v>25</v>
      </c>
      <c r="C25" s="13">
        <f t="shared" si="2"/>
        <v>1116288</v>
      </c>
      <c r="D25" s="14">
        <v>0</v>
      </c>
      <c r="E25" s="14">
        <v>379538</v>
      </c>
      <c r="F25" s="14">
        <v>736750</v>
      </c>
      <c r="G25" s="13">
        <f t="shared" si="8"/>
        <v>1116288</v>
      </c>
      <c r="H25" s="14">
        <v>0</v>
      </c>
      <c r="I25" s="14">
        <v>379538</v>
      </c>
      <c r="J25" s="14">
        <v>736750</v>
      </c>
      <c r="K25" s="13">
        <f t="shared" si="3"/>
        <v>0</v>
      </c>
      <c r="L25" s="13">
        <f t="shared" si="9"/>
        <v>1116288</v>
      </c>
      <c r="M25" s="14">
        <v>0</v>
      </c>
      <c r="N25" s="14">
        <v>379538</v>
      </c>
      <c r="O25" s="14">
        <v>736750</v>
      </c>
      <c r="P25" s="15">
        <f t="shared" si="4"/>
        <v>100</v>
      </c>
      <c r="Q25" s="15">
        <v>0</v>
      </c>
      <c r="R25" s="15">
        <f t="shared" si="6"/>
        <v>100</v>
      </c>
      <c r="S25" s="15">
        <f t="shared" si="7"/>
        <v>100</v>
      </c>
    </row>
    <row r="26" spans="1:19" s="10" customFormat="1" ht="66" customHeight="1">
      <c r="A26" s="8" t="s">
        <v>58</v>
      </c>
      <c r="B26" s="9" t="s">
        <v>26</v>
      </c>
      <c r="C26" s="13">
        <f t="shared" si="2"/>
        <v>50000</v>
      </c>
      <c r="D26" s="13">
        <f t="shared" ref="D26:F26" si="24">D27</f>
        <v>0</v>
      </c>
      <c r="E26" s="13">
        <f t="shared" si="24"/>
        <v>0</v>
      </c>
      <c r="F26" s="13">
        <f t="shared" si="24"/>
        <v>50000</v>
      </c>
      <c r="G26" s="13">
        <f t="shared" ref="G26:O26" si="25">G27</f>
        <v>50000</v>
      </c>
      <c r="H26" s="13">
        <f t="shared" si="25"/>
        <v>0</v>
      </c>
      <c r="I26" s="13">
        <f t="shared" si="25"/>
        <v>0</v>
      </c>
      <c r="J26" s="13">
        <f t="shared" si="25"/>
        <v>50000</v>
      </c>
      <c r="K26" s="13">
        <f t="shared" si="3"/>
        <v>0</v>
      </c>
      <c r="L26" s="13">
        <f t="shared" si="25"/>
        <v>8360</v>
      </c>
      <c r="M26" s="13">
        <f t="shared" si="25"/>
        <v>0</v>
      </c>
      <c r="N26" s="13">
        <f t="shared" si="25"/>
        <v>0</v>
      </c>
      <c r="O26" s="13">
        <f t="shared" si="25"/>
        <v>8360</v>
      </c>
      <c r="P26" s="15">
        <f t="shared" si="4"/>
        <v>16.72</v>
      </c>
      <c r="Q26" s="15">
        <v>0</v>
      </c>
      <c r="R26" s="15">
        <v>0</v>
      </c>
      <c r="S26" s="15">
        <f t="shared" si="7"/>
        <v>16.72</v>
      </c>
    </row>
    <row r="27" spans="1:19" s="4" customFormat="1" ht="49.2" customHeight="1">
      <c r="A27" s="7" t="s">
        <v>47</v>
      </c>
      <c r="B27" s="11" t="s">
        <v>27</v>
      </c>
      <c r="C27" s="13">
        <f t="shared" si="2"/>
        <v>50000</v>
      </c>
      <c r="D27" s="14">
        <v>0</v>
      </c>
      <c r="E27" s="14">
        <v>0</v>
      </c>
      <c r="F27" s="14">
        <v>50000</v>
      </c>
      <c r="G27" s="13">
        <f t="shared" si="8"/>
        <v>50000</v>
      </c>
      <c r="H27" s="14">
        <v>0</v>
      </c>
      <c r="I27" s="14">
        <v>0</v>
      </c>
      <c r="J27" s="14">
        <v>50000</v>
      </c>
      <c r="K27" s="13">
        <f>C27-G27</f>
        <v>0</v>
      </c>
      <c r="L27" s="13">
        <f t="shared" si="9"/>
        <v>8360</v>
      </c>
      <c r="M27" s="14">
        <v>0</v>
      </c>
      <c r="N27" s="14">
        <v>0</v>
      </c>
      <c r="O27" s="14">
        <v>8360</v>
      </c>
      <c r="P27" s="15">
        <f t="shared" si="4"/>
        <v>16.72</v>
      </c>
      <c r="Q27" s="15">
        <v>0</v>
      </c>
      <c r="R27" s="15">
        <v>0</v>
      </c>
      <c r="S27" s="15">
        <f t="shared" si="7"/>
        <v>16.72</v>
      </c>
    </row>
    <row r="28" spans="1:19" s="10" customFormat="1" ht="75.599999999999994" customHeight="1">
      <c r="A28" s="8" t="s">
        <v>59</v>
      </c>
      <c r="B28" s="9" t="s">
        <v>28</v>
      </c>
      <c r="C28" s="13">
        <f t="shared" si="2"/>
        <v>556516</v>
      </c>
      <c r="D28" s="13">
        <f>D29</f>
        <v>0</v>
      </c>
      <c r="E28" s="13">
        <f t="shared" ref="E28:F28" si="26">E29</f>
        <v>306603</v>
      </c>
      <c r="F28" s="13">
        <f t="shared" si="26"/>
        <v>249913</v>
      </c>
      <c r="G28" s="13">
        <f t="shared" ref="G28:O28" si="27">G29</f>
        <v>734999</v>
      </c>
      <c r="H28" s="13">
        <f t="shared" si="27"/>
        <v>0</v>
      </c>
      <c r="I28" s="13">
        <f t="shared" si="27"/>
        <v>306603</v>
      </c>
      <c r="J28" s="13">
        <f t="shared" si="27"/>
        <v>428396</v>
      </c>
      <c r="K28" s="13">
        <f t="shared" si="3"/>
        <v>-178483</v>
      </c>
      <c r="L28" s="13">
        <f t="shared" si="27"/>
        <v>683424.91999999993</v>
      </c>
      <c r="M28" s="13">
        <f t="shared" si="27"/>
        <v>0</v>
      </c>
      <c r="N28" s="13">
        <f t="shared" si="27"/>
        <v>306603</v>
      </c>
      <c r="O28" s="13">
        <f t="shared" si="27"/>
        <v>376821.92</v>
      </c>
      <c r="P28" s="15">
        <f t="shared" si="4"/>
        <v>92.983108820556197</v>
      </c>
      <c r="Q28" s="15">
        <v>0</v>
      </c>
      <c r="R28" s="15">
        <f t="shared" si="6"/>
        <v>100</v>
      </c>
      <c r="S28" s="15">
        <f t="shared" si="7"/>
        <v>87.96112008515486</v>
      </c>
    </row>
    <row r="29" spans="1:19" s="4" customFormat="1" ht="65.400000000000006" customHeight="1">
      <c r="A29" s="7" t="s">
        <v>48</v>
      </c>
      <c r="B29" s="11" t="s">
        <v>29</v>
      </c>
      <c r="C29" s="13">
        <f t="shared" si="2"/>
        <v>556516</v>
      </c>
      <c r="D29" s="14">
        <v>0</v>
      </c>
      <c r="E29" s="14">
        <v>306603</v>
      </c>
      <c r="F29" s="14">
        <v>249913</v>
      </c>
      <c r="G29" s="13">
        <f t="shared" si="8"/>
        <v>734999</v>
      </c>
      <c r="H29" s="14">
        <v>0</v>
      </c>
      <c r="I29" s="14">
        <v>306603</v>
      </c>
      <c r="J29" s="14">
        <v>428396</v>
      </c>
      <c r="K29" s="13">
        <f t="shared" si="3"/>
        <v>-178483</v>
      </c>
      <c r="L29" s="13">
        <f t="shared" si="9"/>
        <v>683424.91999999993</v>
      </c>
      <c r="M29" s="14">
        <v>0</v>
      </c>
      <c r="N29" s="14">
        <v>306603</v>
      </c>
      <c r="O29" s="14">
        <v>376821.92</v>
      </c>
      <c r="P29" s="15">
        <f t="shared" si="4"/>
        <v>92.983108820556197</v>
      </c>
      <c r="Q29" s="15">
        <v>0</v>
      </c>
      <c r="R29" s="15">
        <f t="shared" si="6"/>
        <v>100</v>
      </c>
      <c r="S29" s="15">
        <f t="shared" si="7"/>
        <v>87.96112008515486</v>
      </c>
    </row>
    <row r="30" spans="1:19" s="10" customFormat="1" ht="94.2" customHeight="1">
      <c r="A30" s="8" t="s">
        <v>60</v>
      </c>
      <c r="B30" s="9" t="s">
        <v>30</v>
      </c>
      <c r="C30" s="13">
        <f t="shared" si="2"/>
        <v>15321211</v>
      </c>
      <c r="D30" s="13">
        <f t="shared" ref="D30:F30" si="28">D31+D32+D33</f>
        <v>0</v>
      </c>
      <c r="E30" s="13">
        <f t="shared" si="28"/>
        <v>1373623</v>
      </c>
      <c r="F30" s="13">
        <f t="shared" si="28"/>
        <v>13947588</v>
      </c>
      <c r="G30" s="13">
        <f t="shared" ref="G30:O30" si="29">G31+G32+G33</f>
        <v>15321211</v>
      </c>
      <c r="H30" s="13">
        <f t="shared" si="29"/>
        <v>0</v>
      </c>
      <c r="I30" s="13">
        <f>I31+I32+I33</f>
        <v>1373623</v>
      </c>
      <c r="J30" s="13">
        <f>J31+J32+J33</f>
        <v>13947588</v>
      </c>
      <c r="K30" s="13">
        <f t="shared" si="3"/>
        <v>0</v>
      </c>
      <c r="L30" s="13">
        <f t="shared" si="29"/>
        <v>9627645.5099999998</v>
      </c>
      <c r="M30" s="13">
        <f t="shared" si="29"/>
        <v>0</v>
      </c>
      <c r="N30" s="13">
        <f t="shared" si="29"/>
        <v>1373623</v>
      </c>
      <c r="O30" s="13">
        <f t="shared" si="29"/>
        <v>8254022.5099999998</v>
      </c>
      <c r="P30" s="15">
        <f t="shared" si="4"/>
        <v>62.838671890883823</v>
      </c>
      <c r="Q30" s="15">
        <v>0</v>
      </c>
      <c r="R30" s="15">
        <f t="shared" si="6"/>
        <v>100</v>
      </c>
      <c r="S30" s="15">
        <f t="shared" si="7"/>
        <v>59.178852357841372</v>
      </c>
    </row>
    <row r="31" spans="1:19" s="4" customFormat="1" ht="50.4" customHeight="1">
      <c r="A31" s="7" t="s">
        <v>48</v>
      </c>
      <c r="B31" s="11" t="s">
        <v>31</v>
      </c>
      <c r="C31" s="13">
        <f t="shared" si="2"/>
        <v>12636211</v>
      </c>
      <c r="D31" s="14">
        <v>0</v>
      </c>
      <c r="E31" s="14">
        <v>1373623</v>
      </c>
      <c r="F31" s="14">
        <v>11262588</v>
      </c>
      <c r="G31" s="13">
        <f t="shared" si="8"/>
        <v>12636211</v>
      </c>
      <c r="H31" s="14">
        <v>0</v>
      </c>
      <c r="I31" s="14">
        <v>1373623</v>
      </c>
      <c r="J31" s="14">
        <v>11262588</v>
      </c>
      <c r="K31" s="13">
        <f t="shared" si="3"/>
        <v>0</v>
      </c>
      <c r="L31" s="13">
        <f t="shared" si="9"/>
        <v>6942665.5099999998</v>
      </c>
      <c r="M31" s="14">
        <v>0</v>
      </c>
      <c r="N31" s="14">
        <v>1373623</v>
      </c>
      <c r="O31" s="14">
        <v>5569042.5099999998</v>
      </c>
      <c r="P31" s="15">
        <f t="shared" si="4"/>
        <v>54.942620932809682</v>
      </c>
      <c r="Q31" s="15">
        <v>0</v>
      </c>
      <c r="R31" s="15">
        <f t="shared" si="6"/>
        <v>100</v>
      </c>
      <c r="S31" s="15">
        <f t="shared" si="7"/>
        <v>49.447271888130864</v>
      </c>
    </row>
    <row r="32" spans="1:19" s="4" customFormat="1" ht="50.4" customHeight="1">
      <c r="A32" s="7" t="s">
        <v>49</v>
      </c>
      <c r="B32" s="11" t="s">
        <v>32</v>
      </c>
      <c r="C32" s="13">
        <f t="shared" si="2"/>
        <v>2565000</v>
      </c>
      <c r="D32" s="14">
        <v>0</v>
      </c>
      <c r="E32" s="14">
        <v>0</v>
      </c>
      <c r="F32" s="14">
        <v>2565000</v>
      </c>
      <c r="G32" s="13">
        <f>H32+I32+J32</f>
        <v>2565000</v>
      </c>
      <c r="H32" s="14">
        <v>0</v>
      </c>
      <c r="I32" s="14">
        <v>0</v>
      </c>
      <c r="J32" s="14">
        <v>2565000</v>
      </c>
      <c r="K32" s="13">
        <f t="shared" si="3"/>
        <v>0</v>
      </c>
      <c r="L32" s="13">
        <f t="shared" si="9"/>
        <v>2565000</v>
      </c>
      <c r="M32" s="14">
        <v>0</v>
      </c>
      <c r="N32" s="14">
        <v>0</v>
      </c>
      <c r="O32" s="14">
        <v>2565000</v>
      </c>
      <c r="P32" s="15">
        <f t="shared" si="4"/>
        <v>100</v>
      </c>
      <c r="Q32" s="15">
        <v>0</v>
      </c>
      <c r="R32" s="15">
        <v>0</v>
      </c>
      <c r="S32" s="15">
        <f t="shared" si="7"/>
        <v>100</v>
      </c>
    </row>
    <row r="33" spans="1:19" s="4" customFormat="1" ht="50.4" customHeight="1">
      <c r="A33" s="7" t="s">
        <v>57</v>
      </c>
      <c r="B33" s="11" t="s">
        <v>33</v>
      </c>
      <c r="C33" s="13">
        <f t="shared" si="2"/>
        <v>120000</v>
      </c>
      <c r="D33" s="14">
        <v>0</v>
      </c>
      <c r="E33" s="14">
        <v>0</v>
      </c>
      <c r="F33" s="14">
        <v>120000</v>
      </c>
      <c r="G33" s="13">
        <f>H33+I33+J33</f>
        <v>120000</v>
      </c>
      <c r="H33" s="14">
        <v>0</v>
      </c>
      <c r="I33" s="14">
        <v>0</v>
      </c>
      <c r="J33" s="14">
        <v>120000</v>
      </c>
      <c r="K33" s="13">
        <f t="shared" si="3"/>
        <v>0</v>
      </c>
      <c r="L33" s="13">
        <f t="shared" si="9"/>
        <v>119980</v>
      </c>
      <c r="M33" s="14">
        <v>0</v>
      </c>
      <c r="N33" s="14">
        <v>0</v>
      </c>
      <c r="O33" s="14">
        <v>119980</v>
      </c>
      <c r="P33" s="15">
        <f t="shared" si="4"/>
        <v>99.983333333333334</v>
      </c>
      <c r="Q33" s="15">
        <v>0</v>
      </c>
      <c r="R33" s="15">
        <v>0</v>
      </c>
      <c r="S33" s="15">
        <f t="shared" si="7"/>
        <v>99.983333333333334</v>
      </c>
    </row>
    <row r="34" spans="1:19" s="10" customFormat="1" ht="63" customHeight="1">
      <c r="A34" s="8" t="s">
        <v>61</v>
      </c>
      <c r="B34" s="9" t="s">
        <v>34</v>
      </c>
      <c r="C34" s="13">
        <f t="shared" si="2"/>
        <v>1434500</v>
      </c>
      <c r="D34" s="13">
        <f t="shared" ref="D34:F34" si="30">D35+D36</f>
        <v>0</v>
      </c>
      <c r="E34" s="13">
        <f t="shared" si="30"/>
        <v>377900</v>
      </c>
      <c r="F34" s="13">
        <f t="shared" si="30"/>
        <v>1056600</v>
      </c>
      <c r="G34" s="13">
        <f t="shared" ref="G34:O34" si="31">G35+G36</f>
        <v>1434500</v>
      </c>
      <c r="H34" s="13">
        <f t="shared" si="31"/>
        <v>0</v>
      </c>
      <c r="I34" s="13">
        <f>I35</f>
        <v>377900</v>
      </c>
      <c r="J34" s="13">
        <f t="shared" si="31"/>
        <v>1056600</v>
      </c>
      <c r="K34" s="13">
        <f t="shared" si="31"/>
        <v>0</v>
      </c>
      <c r="L34" s="13">
        <f t="shared" si="31"/>
        <v>1399822</v>
      </c>
      <c r="M34" s="13">
        <f t="shared" si="31"/>
        <v>0</v>
      </c>
      <c r="N34" s="13">
        <f t="shared" si="31"/>
        <v>377900</v>
      </c>
      <c r="O34" s="13">
        <f t="shared" si="31"/>
        <v>1021922</v>
      </c>
      <c r="P34" s="15">
        <f t="shared" si="4"/>
        <v>97.582572324851867</v>
      </c>
      <c r="Q34" s="15">
        <v>0</v>
      </c>
      <c r="R34" s="15">
        <f t="shared" si="6"/>
        <v>100</v>
      </c>
      <c r="S34" s="15">
        <f t="shared" si="7"/>
        <v>96.71796327844028</v>
      </c>
    </row>
    <row r="35" spans="1:19" s="4" customFormat="1" ht="50.4" customHeight="1">
      <c r="A35" s="7" t="s">
        <v>47</v>
      </c>
      <c r="B35" s="11" t="s">
        <v>11</v>
      </c>
      <c r="C35" s="13">
        <f t="shared" si="2"/>
        <v>377900</v>
      </c>
      <c r="D35" s="14">
        <v>0</v>
      </c>
      <c r="E35" s="14">
        <v>377900</v>
      </c>
      <c r="F35" s="14">
        <v>0</v>
      </c>
      <c r="G35" s="13">
        <f t="shared" si="8"/>
        <v>377900</v>
      </c>
      <c r="H35" s="14">
        <v>0</v>
      </c>
      <c r="I35" s="14">
        <v>377900</v>
      </c>
      <c r="J35" s="14">
        <v>0</v>
      </c>
      <c r="K35" s="13">
        <f t="shared" si="3"/>
        <v>0</v>
      </c>
      <c r="L35" s="13">
        <f t="shared" si="9"/>
        <v>377900</v>
      </c>
      <c r="M35" s="14">
        <v>0</v>
      </c>
      <c r="N35" s="14">
        <v>377900</v>
      </c>
      <c r="O35" s="14">
        <v>0</v>
      </c>
      <c r="P35" s="15">
        <f t="shared" si="4"/>
        <v>100</v>
      </c>
      <c r="Q35" s="15">
        <v>0</v>
      </c>
      <c r="R35" s="15">
        <f t="shared" si="6"/>
        <v>100</v>
      </c>
      <c r="S35" s="15">
        <v>0</v>
      </c>
    </row>
    <row r="36" spans="1:19" s="4" customFormat="1" ht="50.4" customHeight="1">
      <c r="A36" s="7" t="s">
        <v>48</v>
      </c>
      <c r="B36" s="11" t="s">
        <v>62</v>
      </c>
      <c r="C36" s="13">
        <f t="shared" si="2"/>
        <v>1056600</v>
      </c>
      <c r="D36" s="14">
        <v>0</v>
      </c>
      <c r="E36" s="14">
        <v>0</v>
      </c>
      <c r="F36" s="14">
        <v>1056600</v>
      </c>
      <c r="G36" s="13">
        <f t="shared" si="8"/>
        <v>1056600</v>
      </c>
      <c r="H36" s="14">
        <v>0</v>
      </c>
      <c r="I36" s="14">
        <v>0</v>
      </c>
      <c r="J36" s="14">
        <v>1056600</v>
      </c>
      <c r="K36" s="13">
        <f t="shared" ref="K36:K39" si="32">C36-G36</f>
        <v>0</v>
      </c>
      <c r="L36" s="13">
        <f t="shared" ref="L36" si="33">M36+N36+O36</f>
        <v>1021922</v>
      </c>
      <c r="M36" s="14">
        <v>0</v>
      </c>
      <c r="N36" s="14">
        <v>0</v>
      </c>
      <c r="O36" s="14">
        <v>1021922</v>
      </c>
      <c r="P36" s="15">
        <f t="shared" si="4"/>
        <v>96.71796327844028</v>
      </c>
      <c r="Q36" s="15">
        <v>0</v>
      </c>
      <c r="R36" s="15">
        <v>0</v>
      </c>
      <c r="S36" s="15">
        <f t="shared" si="7"/>
        <v>96.71796327844028</v>
      </c>
    </row>
    <row r="37" spans="1:19" s="4" customFormat="1" ht="112.8" customHeight="1">
      <c r="A37" s="8" t="s">
        <v>68</v>
      </c>
      <c r="B37" s="9" t="s">
        <v>69</v>
      </c>
      <c r="C37" s="13">
        <f t="shared" ref="C37:C39" si="34">SUM(D37:F37)</f>
        <v>576192</v>
      </c>
      <c r="D37" s="13">
        <f t="shared" ref="D37:J37" si="35">D38+D39</f>
        <v>0</v>
      </c>
      <c r="E37" s="13">
        <f t="shared" si="35"/>
        <v>0</v>
      </c>
      <c r="F37" s="13">
        <f t="shared" si="35"/>
        <v>576192</v>
      </c>
      <c r="G37" s="13">
        <f t="shared" si="35"/>
        <v>3043985.26</v>
      </c>
      <c r="H37" s="13">
        <f t="shared" si="35"/>
        <v>0</v>
      </c>
      <c r="I37" s="13">
        <f t="shared" si="35"/>
        <v>0</v>
      </c>
      <c r="J37" s="13">
        <f t="shared" si="35"/>
        <v>3043985.26</v>
      </c>
      <c r="K37" s="13">
        <f t="shared" si="32"/>
        <v>-2467793.2599999998</v>
      </c>
      <c r="L37" s="13">
        <f t="shared" ref="L37:O37" si="36">L38+L39</f>
        <v>3043985.26</v>
      </c>
      <c r="M37" s="13">
        <f t="shared" si="36"/>
        <v>0</v>
      </c>
      <c r="N37" s="13">
        <f t="shared" si="36"/>
        <v>0</v>
      </c>
      <c r="O37" s="13">
        <f t="shared" si="36"/>
        <v>3043985.26</v>
      </c>
      <c r="P37" s="15">
        <f t="shared" si="4"/>
        <v>100</v>
      </c>
      <c r="Q37" s="15">
        <v>0</v>
      </c>
      <c r="R37" s="15">
        <v>0</v>
      </c>
      <c r="S37" s="15">
        <f t="shared" si="7"/>
        <v>100</v>
      </c>
    </row>
    <row r="38" spans="1:19" s="4" customFormat="1" ht="78.599999999999994" customHeight="1">
      <c r="A38" s="7" t="s">
        <v>47</v>
      </c>
      <c r="B38" s="11" t="s">
        <v>70</v>
      </c>
      <c r="C38" s="13">
        <f t="shared" si="34"/>
        <v>0</v>
      </c>
      <c r="D38" s="14">
        <v>0</v>
      </c>
      <c r="E38" s="14">
        <v>0</v>
      </c>
      <c r="F38" s="14">
        <v>0</v>
      </c>
      <c r="G38" s="13">
        <f t="shared" ref="G38:G39" si="37">H38+I38+J38</f>
        <v>0</v>
      </c>
      <c r="H38" s="14">
        <v>0</v>
      </c>
      <c r="I38" s="14">
        <v>0</v>
      </c>
      <c r="J38" s="14">
        <v>0</v>
      </c>
      <c r="K38" s="13">
        <f t="shared" si="32"/>
        <v>0</v>
      </c>
      <c r="L38" s="13">
        <f t="shared" ref="L38:L39" si="38">M38+N38+O38</f>
        <v>0</v>
      </c>
      <c r="M38" s="14">
        <v>0</v>
      </c>
      <c r="N38" s="14">
        <v>0</v>
      </c>
      <c r="O38" s="14">
        <v>0</v>
      </c>
      <c r="P38" s="15">
        <v>0</v>
      </c>
      <c r="Q38" s="15">
        <v>0</v>
      </c>
      <c r="R38" s="15">
        <v>0</v>
      </c>
      <c r="S38" s="15">
        <v>0</v>
      </c>
    </row>
    <row r="39" spans="1:19" s="4" customFormat="1" ht="84" customHeight="1">
      <c r="A39" s="7" t="s">
        <v>48</v>
      </c>
      <c r="B39" s="11" t="s">
        <v>71</v>
      </c>
      <c r="C39" s="13">
        <f t="shared" si="34"/>
        <v>576192</v>
      </c>
      <c r="D39" s="14">
        <v>0</v>
      </c>
      <c r="E39" s="14">
        <v>0</v>
      </c>
      <c r="F39" s="14">
        <v>576192</v>
      </c>
      <c r="G39" s="13">
        <f t="shared" si="37"/>
        <v>3043985.26</v>
      </c>
      <c r="H39" s="14">
        <v>0</v>
      </c>
      <c r="I39" s="14">
        <v>0</v>
      </c>
      <c r="J39" s="14">
        <v>3043985.26</v>
      </c>
      <c r="K39" s="13">
        <f t="shared" si="32"/>
        <v>-2467793.2599999998</v>
      </c>
      <c r="L39" s="13">
        <f t="shared" si="38"/>
        <v>3043985.26</v>
      </c>
      <c r="M39" s="14">
        <v>0</v>
      </c>
      <c r="N39" s="14">
        <v>0</v>
      </c>
      <c r="O39" s="14">
        <v>3043985.26</v>
      </c>
      <c r="P39" s="15">
        <f t="shared" si="4"/>
        <v>100</v>
      </c>
      <c r="Q39" s="15">
        <v>0</v>
      </c>
      <c r="R39" s="15">
        <v>0</v>
      </c>
      <c r="S39" s="15">
        <f t="shared" si="7"/>
        <v>100</v>
      </c>
    </row>
    <row r="40" spans="1:19" s="10" customFormat="1" ht="127.8" customHeight="1">
      <c r="A40" s="8" t="s">
        <v>63</v>
      </c>
      <c r="B40" s="9" t="s">
        <v>35</v>
      </c>
      <c r="C40" s="13">
        <f t="shared" si="2"/>
        <v>22697957</v>
      </c>
      <c r="D40" s="13">
        <f t="shared" ref="D40:F40" si="39">D41+D42</f>
        <v>155639</v>
      </c>
      <c r="E40" s="13">
        <f t="shared" si="39"/>
        <v>5303760</v>
      </c>
      <c r="F40" s="13">
        <f t="shared" si="39"/>
        <v>17238558</v>
      </c>
      <c r="G40" s="13">
        <f t="shared" ref="G40:O40" si="40">G41+G42</f>
        <v>22697957</v>
      </c>
      <c r="H40" s="13">
        <f t="shared" si="40"/>
        <v>155639</v>
      </c>
      <c r="I40" s="13">
        <f t="shared" si="40"/>
        <v>5303760</v>
      </c>
      <c r="J40" s="13">
        <f t="shared" si="40"/>
        <v>17238558</v>
      </c>
      <c r="K40" s="13">
        <f t="shared" si="3"/>
        <v>0</v>
      </c>
      <c r="L40" s="13">
        <f t="shared" si="40"/>
        <v>22672439.289999999</v>
      </c>
      <c r="M40" s="13">
        <f t="shared" si="40"/>
        <v>155639</v>
      </c>
      <c r="N40" s="13">
        <f t="shared" si="40"/>
        <v>5303760</v>
      </c>
      <c r="O40" s="13">
        <f t="shared" si="40"/>
        <v>17213040.289999999</v>
      </c>
      <c r="P40" s="15">
        <f t="shared" si="4"/>
        <v>99.887577062552367</v>
      </c>
      <c r="Q40" s="15">
        <v>0</v>
      </c>
      <c r="R40" s="15">
        <f t="shared" si="6"/>
        <v>100</v>
      </c>
      <c r="S40" s="15">
        <f t="shared" si="7"/>
        <v>99.851973059463546</v>
      </c>
    </row>
    <row r="41" spans="1:19" s="4" customFormat="1" ht="52.8" customHeight="1">
      <c r="A41" s="7" t="s">
        <v>48</v>
      </c>
      <c r="B41" s="11" t="s">
        <v>36</v>
      </c>
      <c r="C41" s="13">
        <f t="shared" si="2"/>
        <v>5303760</v>
      </c>
      <c r="D41" s="14">
        <v>0</v>
      </c>
      <c r="E41" s="14">
        <v>5303760</v>
      </c>
      <c r="F41" s="14">
        <v>0</v>
      </c>
      <c r="G41" s="13">
        <f t="shared" si="8"/>
        <v>5303760</v>
      </c>
      <c r="H41" s="14">
        <v>0</v>
      </c>
      <c r="I41" s="14">
        <v>5303760</v>
      </c>
      <c r="J41" s="14">
        <v>0</v>
      </c>
      <c r="K41" s="13">
        <f t="shared" si="3"/>
        <v>0</v>
      </c>
      <c r="L41" s="13">
        <f t="shared" si="9"/>
        <v>5303760</v>
      </c>
      <c r="M41" s="14">
        <v>0</v>
      </c>
      <c r="N41" s="14">
        <v>5303760</v>
      </c>
      <c r="O41" s="14">
        <v>0</v>
      </c>
      <c r="P41" s="15">
        <f t="shared" si="4"/>
        <v>100</v>
      </c>
      <c r="Q41" s="15">
        <v>0</v>
      </c>
      <c r="R41" s="15">
        <f t="shared" si="6"/>
        <v>100</v>
      </c>
      <c r="S41" s="15">
        <v>0</v>
      </c>
    </row>
    <row r="42" spans="1:19" s="4" customFormat="1" ht="52.8" customHeight="1">
      <c r="A42" s="7" t="s">
        <v>49</v>
      </c>
      <c r="B42" s="11" t="s">
        <v>37</v>
      </c>
      <c r="C42" s="13">
        <f t="shared" si="2"/>
        <v>17394197</v>
      </c>
      <c r="D42" s="14">
        <v>155639</v>
      </c>
      <c r="E42" s="14">
        <v>0</v>
      </c>
      <c r="F42" s="14">
        <v>17238558</v>
      </c>
      <c r="G42" s="13">
        <f t="shared" si="8"/>
        <v>17394197</v>
      </c>
      <c r="H42" s="14">
        <v>155639</v>
      </c>
      <c r="I42" s="14">
        <v>0</v>
      </c>
      <c r="J42" s="14">
        <v>17238558</v>
      </c>
      <c r="K42" s="13">
        <f t="shared" si="3"/>
        <v>0</v>
      </c>
      <c r="L42" s="13">
        <f t="shared" si="9"/>
        <v>17368679.289999999</v>
      </c>
      <c r="M42" s="14">
        <v>155639</v>
      </c>
      <c r="N42" s="14">
        <v>0</v>
      </c>
      <c r="O42" s="14">
        <v>17213040.289999999</v>
      </c>
      <c r="P42" s="15">
        <f t="shared" si="4"/>
        <v>99.853297568148719</v>
      </c>
      <c r="Q42" s="15">
        <v>0</v>
      </c>
      <c r="R42" s="15">
        <v>0</v>
      </c>
      <c r="S42" s="15">
        <f t="shared" si="7"/>
        <v>99.851973059463546</v>
      </c>
    </row>
    <row r="43" spans="1:19" s="10" customFormat="1" ht="80.400000000000006" customHeight="1">
      <c r="A43" s="8" t="s">
        <v>64</v>
      </c>
      <c r="B43" s="9" t="s">
        <v>38</v>
      </c>
      <c r="C43" s="13">
        <f t="shared" si="2"/>
        <v>1060000</v>
      </c>
      <c r="D43" s="13">
        <f t="shared" ref="D43:F43" si="41">D44</f>
        <v>0</v>
      </c>
      <c r="E43" s="13">
        <f t="shared" si="41"/>
        <v>0</v>
      </c>
      <c r="F43" s="13">
        <f t="shared" si="41"/>
        <v>1060000</v>
      </c>
      <c r="G43" s="13">
        <f t="shared" ref="G43:O43" si="42">G44</f>
        <v>1060000</v>
      </c>
      <c r="H43" s="13">
        <f t="shared" si="42"/>
        <v>0</v>
      </c>
      <c r="I43" s="13">
        <f t="shared" si="42"/>
        <v>0</v>
      </c>
      <c r="J43" s="13">
        <f t="shared" si="42"/>
        <v>1060000</v>
      </c>
      <c r="K43" s="13">
        <f t="shared" si="3"/>
        <v>0</v>
      </c>
      <c r="L43" s="13">
        <f t="shared" si="42"/>
        <v>1056910</v>
      </c>
      <c r="M43" s="13">
        <f t="shared" si="42"/>
        <v>0</v>
      </c>
      <c r="N43" s="13">
        <f t="shared" si="42"/>
        <v>0</v>
      </c>
      <c r="O43" s="13">
        <f t="shared" si="42"/>
        <v>1056910</v>
      </c>
      <c r="P43" s="15">
        <f t="shared" si="4"/>
        <v>99.708490566037739</v>
      </c>
      <c r="Q43" s="15">
        <v>0</v>
      </c>
      <c r="R43" s="15">
        <v>0</v>
      </c>
      <c r="S43" s="15">
        <f t="shared" si="7"/>
        <v>99.708490566037739</v>
      </c>
    </row>
    <row r="44" spans="1:19" s="4" customFormat="1" ht="45" customHeight="1">
      <c r="A44" s="7" t="s">
        <v>47</v>
      </c>
      <c r="B44" s="11" t="s">
        <v>39</v>
      </c>
      <c r="C44" s="13">
        <f t="shared" si="2"/>
        <v>1060000</v>
      </c>
      <c r="D44" s="14">
        <v>0</v>
      </c>
      <c r="E44" s="14">
        <v>0</v>
      </c>
      <c r="F44" s="14">
        <v>1060000</v>
      </c>
      <c r="G44" s="13">
        <f t="shared" si="8"/>
        <v>1060000</v>
      </c>
      <c r="H44" s="14">
        <v>0</v>
      </c>
      <c r="I44" s="14">
        <v>0</v>
      </c>
      <c r="J44" s="14">
        <v>1060000</v>
      </c>
      <c r="K44" s="13">
        <f>C44-G44</f>
        <v>0</v>
      </c>
      <c r="L44" s="13">
        <f t="shared" si="9"/>
        <v>1056910</v>
      </c>
      <c r="M44" s="14">
        <v>0</v>
      </c>
      <c r="N44" s="14">
        <v>0</v>
      </c>
      <c r="O44" s="14">
        <v>1056910</v>
      </c>
      <c r="P44" s="15">
        <f t="shared" si="4"/>
        <v>99.708490566037739</v>
      </c>
      <c r="Q44" s="15">
        <v>0</v>
      </c>
      <c r="R44" s="15">
        <v>0</v>
      </c>
      <c r="S44" s="15">
        <f t="shared" si="7"/>
        <v>99.708490566037739</v>
      </c>
    </row>
    <row r="45" spans="1:19" s="10" customFormat="1" ht="64.8" customHeight="1">
      <c r="A45" s="8" t="s">
        <v>65</v>
      </c>
      <c r="B45" s="9" t="s">
        <v>40</v>
      </c>
      <c r="C45" s="13">
        <f t="shared" si="2"/>
        <v>448000</v>
      </c>
      <c r="D45" s="13">
        <f t="shared" ref="D45:F45" si="43">D46+D47</f>
        <v>0</v>
      </c>
      <c r="E45" s="13">
        <f t="shared" si="43"/>
        <v>348000</v>
      </c>
      <c r="F45" s="13">
        <f t="shared" si="43"/>
        <v>100000</v>
      </c>
      <c r="G45" s="13">
        <f t="shared" ref="G45:O45" si="44">G46+G47</f>
        <v>477900</v>
      </c>
      <c r="H45" s="13">
        <f t="shared" si="44"/>
        <v>0</v>
      </c>
      <c r="I45" s="13">
        <f>I46+I47</f>
        <v>377900</v>
      </c>
      <c r="J45" s="13">
        <f t="shared" si="44"/>
        <v>100000</v>
      </c>
      <c r="K45" s="13">
        <f t="shared" si="3"/>
        <v>-29900</v>
      </c>
      <c r="L45" s="13">
        <f t="shared" si="44"/>
        <v>463636.24</v>
      </c>
      <c r="M45" s="13">
        <f t="shared" si="44"/>
        <v>0</v>
      </c>
      <c r="N45" s="13">
        <f t="shared" si="44"/>
        <v>377900</v>
      </c>
      <c r="O45" s="13">
        <f t="shared" si="44"/>
        <v>85736.24</v>
      </c>
      <c r="P45" s="15">
        <f t="shared" si="4"/>
        <v>97.015325381879052</v>
      </c>
      <c r="Q45" s="15">
        <v>0</v>
      </c>
      <c r="R45" s="15">
        <f t="shared" si="6"/>
        <v>100</v>
      </c>
      <c r="S45" s="15">
        <f t="shared" si="7"/>
        <v>85.736240000000009</v>
      </c>
    </row>
    <row r="46" spans="1:19" s="4" customFormat="1" ht="35.4" customHeight="1">
      <c r="A46" s="7" t="s">
        <v>47</v>
      </c>
      <c r="B46" s="11" t="s">
        <v>41</v>
      </c>
      <c r="C46" s="13">
        <f t="shared" si="2"/>
        <v>100000</v>
      </c>
      <c r="D46" s="14">
        <v>0</v>
      </c>
      <c r="E46" s="14">
        <v>0</v>
      </c>
      <c r="F46" s="14">
        <v>100000</v>
      </c>
      <c r="G46" s="13">
        <f t="shared" si="8"/>
        <v>100000</v>
      </c>
      <c r="H46" s="14">
        <v>0</v>
      </c>
      <c r="I46" s="14">
        <v>0</v>
      </c>
      <c r="J46" s="14">
        <v>100000</v>
      </c>
      <c r="K46" s="13">
        <f t="shared" si="3"/>
        <v>0</v>
      </c>
      <c r="L46" s="13">
        <f t="shared" si="9"/>
        <v>85736.24</v>
      </c>
      <c r="M46" s="14">
        <v>0</v>
      </c>
      <c r="N46" s="14">
        <v>0</v>
      </c>
      <c r="O46" s="14">
        <v>85736.24</v>
      </c>
      <c r="P46" s="15">
        <f t="shared" si="4"/>
        <v>85.736240000000009</v>
      </c>
      <c r="Q46" s="15">
        <v>0</v>
      </c>
      <c r="R46" s="15">
        <v>0</v>
      </c>
      <c r="S46" s="15">
        <f t="shared" si="7"/>
        <v>85.736240000000009</v>
      </c>
    </row>
    <row r="47" spans="1:19" s="4" customFormat="1" ht="35.4" customHeight="1">
      <c r="A47" s="7" t="s">
        <v>48</v>
      </c>
      <c r="B47" s="11" t="s">
        <v>42</v>
      </c>
      <c r="C47" s="13">
        <f t="shared" si="2"/>
        <v>348000</v>
      </c>
      <c r="D47" s="14">
        <v>0</v>
      </c>
      <c r="E47" s="14">
        <v>348000</v>
      </c>
      <c r="F47" s="14">
        <v>0</v>
      </c>
      <c r="G47" s="13">
        <f t="shared" si="8"/>
        <v>377900</v>
      </c>
      <c r="H47" s="14">
        <v>0</v>
      </c>
      <c r="I47" s="14">
        <v>377900</v>
      </c>
      <c r="J47" s="14">
        <v>0</v>
      </c>
      <c r="K47" s="13">
        <f t="shared" si="3"/>
        <v>-29900</v>
      </c>
      <c r="L47" s="13">
        <f t="shared" si="9"/>
        <v>377900</v>
      </c>
      <c r="M47" s="14">
        <v>0</v>
      </c>
      <c r="N47" s="14">
        <v>377900</v>
      </c>
      <c r="O47" s="14">
        <v>0</v>
      </c>
      <c r="P47" s="15">
        <f t="shared" si="4"/>
        <v>100</v>
      </c>
      <c r="Q47" s="15">
        <v>0</v>
      </c>
      <c r="R47" s="15">
        <f>N47/I47*100</f>
        <v>100</v>
      </c>
      <c r="S47" s="15">
        <v>0</v>
      </c>
    </row>
    <row r="48" spans="1:19" s="10" customFormat="1" ht="76.8" customHeight="1">
      <c r="A48" s="8" t="s">
        <v>66</v>
      </c>
      <c r="B48" s="9" t="s">
        <v>43</v>
      </c>
      <c r="C48" s="13">
        <f t="shared" si="2"/>
        <v>12000</v>
      </c>
      <c r="D48" s="13">
        <f>D49</f>
        <v>0</v>
      </c>
      <c r="E48" s="13">
        <f>E49</f>
        <v>0</v>
      </c>
      <c r="F48" s="13">
        <f>F49</f>
        <v>12000</v>
      </c>
      <c r="G48" s="13">
        <f t="shared" ref="G48:O48" si="45">G49</f>
        <v>12000</v>
      </c>
      <c r="H48" s="13">
        <f>H49</f>
        <v>0</v>
      </c>
      <c r="I48" s="13">
        <f>I49</f>
        <v>0</v>
      </c>
      <c r="J48" s="13">
        <f>J49</f>
        <v>12000</v>
      </c>
      <c r="K48" s="13">
        <f t="shared" si="3"/>
        <v>0</v>
      </c>
      <c r="L48" s="13">
        <f t="shared" si="45"/>
        <v>12000</v>
      </c>
      <c r="M48" s="13">
        <f t="shared" si="45"/>
        <v>0</v>
      </c>
      <c r="N48" s="13">
        <f t="shared" si="45"/>
        <v>0</v>
      </c>
      <c r="O48" s="13">
        <f t="shared" si="45"/>
        <v>12000</v>
      </c>
      <c r="P48" s="15">
        <f t="shared" si="4"/>
        <v>100</v>
      </c>
      <c r="Q48" s="15">
        <v>0</v>
      </c>
      <c r="R48" s="15">
        <v>0</v>
      </c>
      <c r="S48" s="15">
        <f t="shared" si="7"/>
        <v>100</v>
      </c>
    </row>
    <row r="49" spans="1:19" s="4" customFormat="1" ht="35.4" customHeight="1">
      <c r="A49" s="7" t="s">
        <v>47</v>
      </c>
      <c r="B49" s="11" t="s">
        <v>44</v>
      </c>
      <c r="C49" s="13">
        <f t="shared" si="2"/>
        <v>12000</v>
      </c>
      <c r="D49" s="14">
        <v>0</v>
      </c>
      <c r="E49" s="14">
        <v>0</v>
      </c>
      <c r="F49" s="14">
        <v>12000</v>
      </c>
      <c r="G49" s="13">
        <f>H49+I49+J49</f>
        <v>12000</v>
      </c>
      <c r="H49" s="14">
        <v>0</v>
      </c>
      <c r="I49" s="14">
        <v>0</v>
      </c>
      <c r="J49" s="14">
        <v>12000</v>
      </c>
      <c r="K49" s="13">
        <f t="shared" si="3"/>
        <v>0</v>
      </c>
      <c r="L49" s="13">
        <f t="shared" si="9"/>
        <v>12000</v>
      </c>
      <c r="M49" s="14">
        <v>0</v>
      </c>
      <c r="N49" s="14">
        <v>0</v>
      </c>
      <c r="O49" s="14">
        <v>12000</v>
      </c>
      <c r="P49" s="15">
        <f t="shared" si="4"/>
        <v>100</v>
      </c>
      <c r="Q49" s="15">
        <v>0</v>
      </c>
      <c r="R49" s="15">
        <v>0</v>
      </c>
      <c r="S49" s="15">
        <f t="shared" si="7"/>
        <v>100</v>
      </c>
    </row>
    <row r="50" spans="1:19" s="10" customFormat="1" ht="45" customHeight="1">
      <c r="A50" s="8"/>
      <c r="B50" s="9" t="s">
        <v>45</v>
      </c>
      <c r="C50" s="13">
        <f t="shared" ref="C50:O50" si="46">C4+C7+C11+C15+C17+C20+C22+C26+C28+C30+C34+C40+C43+C45+C48+C37</f>
        <v>403602809.88999999</v>
      </c>
      <c r="D50" s="13">
        <f t="shared" si="46"/>
        <v>35137522.239999995</v>
      </c>
      <c r="E50" s="13">
        <f t="shared" si="46"/>
        <v>224479935.56</v>
      </c>
      <c r="F50" s="13">
        <f t="shared" si="46"/>
        <v>143985352.09</v>
      </c>
      <c r="G50" s="13">
        <f t="shared" si="46"/>
        <v>406278983.27999997</v>
      </c>
      <c r="H50" s="13">
        <f t="shared" si="46"/>
        <v>35137522.239999995</v>
      </c>
      <c r="I50" s="13">
        <f t="shared" si="46"/>
        <v>224509835.56</v>
      </c>
      <c r="J50" s="13">
        <f t="shared" si="46"/>
        <v>146631625.48000002</v>
      </c>
      <c r="K50" s="13">
        <f t="shared" si="46"/>
        <v>-2676173.389999988</v>
      </c>
      <c r="L50" s="13">
        <f t="shared" si="46"/>
        <v>385596121.28000009</v>
      </c>
      <c r="M50" s="13">
        <f t="shared" si="46"/>
        <v>35137518.719999999</v>
      </c>
      <c r="N50" s="13">
        <f t="shared" si="46"/>
        <v>222662656.56999999</v>
      </c>
      <c r="O50" s="13">
        <f t="shared" si="46"/>
        <v>127795945.98999998</v>
      </c>
      <c r="P50" s="15">
        <f t="shared" si="4"/>
        <v>94.909197164711415</v>
      </c>
      <c r="Q50" s="15">
        <f t="shared" si="5"/>
        <v>99.999989982219091</v>
      </c>
      <c r="R50" s="15">
        <f t="shared" si="6"/>
        <v>99.177239168434411</v>
      </c>
      <c r="S50" s="15">
        <f t="shared" si="7"/>
        <v>87.154422227577939</v>
      </c>
    </row>
    <row r="51" spans="1:19" s="4" customFormat="1" ht="45" customHeight="1">
      <c r="A51" s="23" t="s">
        <v>74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2"/>
      <c r="M51" s="12"/>
      <c r="N51" s="12"/>
      <c r="O51" s="12"/>
      <c r="P51" s="12"/>
      <c r="Q51" s="12"/>
      <c r="R51" s="17" t="s">
        <v>75</v>
      </c>
      <c r="S51" s="17"/>
    </row>
    <row r="52" spans="1:19">
      <c r="A52" s="16"/>
      <c r="B52" s="16"/>
    </row>
  </sheetData>
  <mergeCells count="10">
    <mergeCell ref="A52:B52"/>
    <mergeCell ref="R51:S51"/>
    <mergeCell ref="A1:S1"/>
    <mergeCell ref="A2:A3"/>
    <mergeCell ref="B2:B3"/>
    <mergeCell ref="P2:S2"/>
    <mergeCell ref="L2:O2"/>
    <mergeCell ref="G2:J2"/>
    <mergeCell ref="C2:F2"/>
    <mergeCell ref="A51:K51"/>
  </mergeCells>
  <pageMargins left="0.25" right="0.25" top="0.75" bottom="0.75" header="0.3" footer="0.3"/>
  <pageSetup paperSize="9" scale="45" orientation="landscape" verticalDpi="0" r:id="rId1"/>
  <rowBreaks count="2" manualBreakCount="2">
    <brk id="18" max="18" man="1"/>
    <brk id="33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2025-02-14T08:32:38Z</cp:lastPrinted>
  <dcterms:created xsi:type="dcterms:W3CDTF">2020-07-23T12:45:56Z</dcterms:created>
  <dcterms:modified xsi:type="dcterms:W3CDTF">2025-02-14T08:37:52Z</dcterms:modified>
</cp:coreProperties>
</file>