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00" windowHeight="873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Лист1!$A$1:$S$52</definedName>
  </definedNames>
  <calcPr calcId="125725"/>
</workbook>
</file>

<file path=xl/calcChain.xml><?xml version="1.0" encoding="utf-8"?>
<calcChain xmlns="http://schemas.openxmlformats.org/spreadsheetml/2006/main">
  <c r="G40" i="1"/>
  <c r="O44"/>
  <c r="S50"/>
  <c r="R48"/>
  <c r="S47"/>
  <c r="S45"/>
  <c r="S43"/>
  <c r="R42"/>
  <c r="S37"/>
  <c r="R36"/>
  <c r="S34"/>
  <c r="S33"/>
  <c r="S32"/>
  <c r="S30"/>
  <c r="R30"/>
  <c r="S28"/>
  <c r="S26"/>
  <c r="R26"/>
  <c r="S25"/>
  <c r="S24"/>
  <c r="S22"/>
  <c r="R22"/>
  <c r="S20"/>
  <c r="S19"/>
  <c r="R19"/>
  <c r="S17"/>
  <c r="S15"/>
  <c r="R15"/>
  <c r="S14"/>
  <c r="R14"/>
  <c r="Q14"/>
  <c r="S13"/>
  <c r="R13"/>
  <c r="R11"/>
  <c r="S10"/>
  <c r="R10"/>
  <c r="Q10"/>
  <c r="R9"/>
  <c r="S7"/>
  <c r="R7"/>
  <c r="S6"/>
  <c r="R6"/>
  <c r="S5"/>
  <c r="R5"/>
  <c r="G47"/>
  <c r="L40"/>
  <c r="C40"/>
  <c r="L39"/>
  <c r="G39"/>
  <c r="C39"/>
  <c r="O38"/>
  <c r="N38"/>
  <c r="M38"/>
  <c r="J38"/>
  <c r="I38"/>
  <c r="H38"/>
  <c r="F38"/>
  <c r="E38"/>
  <c r="D38"/>
  <c r="G13"/>
  <c r="I35"/>
  <c r="C47"/>
  <c r="O18"/>
  <c r="C50"/>
  <c r="F49"/>
  <c r="E49"/>
  <c r="D49"/>
  <c r="C48"/>
  <c r="F46"/>
  <c r="E46"/>
  <c r="D46"/>
  <c r="C45"/>
  <c r="F44"/>
  <c r="E44"/>
  <c r="D44"/>
  <c r="C43"/>
  <c r="C42"/>
  <c r="F41"/>
  <c r="E41"/>
  <c r="D41"/>
  <c r="C37"/>
  <c r="C36"/>
  <c r="F35"/>
  <c r="E35"/>
  <c r="D35"/>
  <c r="C34"/>
  <c r="C33"/>
  <c r="C32"/>
  <c r="F31"/>
  <c r="E31"/>
  <c r="D31"/>
  <c r="C30"/>
  <c r="F29"/>
  <c r="E29"/>
  <c r="D29"/>
  <c r="C28"/>
  <c r="F27"/>
  <c r="E27"/>
  <c r="D27"/>
  <c r="C26"/>
  <c r="C25"/>
  <c r="C24"/>
  <c r="F23"/>
  <c r="E23"/>
  <c r="D23"/>
  <c r="C22"/>
  <c r="F21"/>
  <c r="E21"/>
  <c r="D21"/>
  <c r="C20"/>
  <c r="C19"/>
  <c r="F18"/>
  <c r="E18"/>
  <c r="D18"/>
  <c r="C17"/>
  <c r="F16"/>
  <c r="E16"/>
  <c r="D16"/>
  <c r="C15"/>
  <c r="C14"/>
  <c r="C13"/>
  <c r="F12"/>
  <c r="E12"/>
  <c r="D12"/>
  <c r="C11"/>
  <c r="C10"/>
  <c r="C9"/>
  <c r="F8"/>
  <c r="E8"/>
  <c r="D8"/>
  <c r="C7"/>
  <c r="C6"/>
  <c r="C5"/>
  <c r="F4"/>
  <c r="E4"/>
  <c r="D4"/>
  <c r="D51" l="1"/>
  <c r="F51"/>
  <c r="E51"/>
  <c r="K39"/>
  <c r="K40"/>
  <c r="G38"/>
  <c r="C38"/>
  <c r="L38"/>
  <c r="C18"/>
  <c r="C8"/>
  <c r="C4"/>
  <c r="C29"/>
  <c r="C35"/>
  <c r="C44"/>
  <c r="C49"/>
  <c r="C46"/>
  <c r="C16"/>
  <c r="C41"/>
  <c r="C21"/>
  <c r="C23"/>
  <c r="C27"/>
  <c r="C31"/>
  <c r="C12"/>
  <c r="H18"/>
  <c r="I18"/>
  <c r="J18"/>
  <c r="J44"/>
  <c r="G37"/>
  <c r="L37"/>
  <c r="O35"/>
  <c r="N35"/>
  <c r="R35" s="1"/>
  <c r="M35"/>
  <c r="J35"/>
  <c r="H35"/>
  <c r="G20"/>
  <c r="L20"/>
  <c r="N18"/>
  <c r="M18"/>
  <c r="L10"/>
  <c r="O49"/>
  <c r="N49"/>
  <c r="M49"/>
  <c r="J49"/>
  <c r="I49"/>
  <c r="H49"/>
  <c r="O46"/>
  <c r="N46"/>
  <c r="M46"/>
  <c r="J46"/>
  <c r="I46"/>
  <c r="H46"/>
  <c r="N44"/>
  <c r="M44"/>
  <c r="I44"/>
  <c r="H44"/>
  <c r="O41"/>
  <c r="N41"/>
  <c r="M41"/>
  <c r="J41"/>
  <c r="I41"/>
  <c r="H41"/>
  <c r="O31"/>
  <c r="N31"/>
  <c r="M31"/>
  <c r="J31"/>
  <c r="I31"/>
  <c r="H31"/>
  <c r="O29"/>
  <c r="N29"/>
  <c r="M29"/>
  <c r="J29"/>
  <c r="I29"/>
  <c r="H29"/>
  <c r="O27"/>
  <c r="N27"/>
  <c r="M27"/>
  <c r="J27"/>
  <c r="I27"/>
  <c r="H27"/>
  <c r="O23"/>
  <c r="N23"/>
  <c r="M23"/>
  <c r="J23"/>
  <c r="I23"/>
  <c r="H23"/>
  <c r="O21"/>
  <c r="N21"/>
  <c r="M21"/>
  <c r="J21"/>
  <c r="I21"/>
  <c r="H21"/>
  <c r="O16"/>
  <c r="N16"/>
  <c r="M16"/>
  <c r="J16"/>
  <c r="I16"/>
  <c r="H16"/>
  <c r="O12"/>
  <c r="N12"/>
  <c r="M12"/>
  <c r="J12"/>
  <c r="I12"/>
  <c r="H12"/>
  <c r="O8"/>
  <c r="N8"/>
  <c r="M8"/>
  <c r="J8"/>
  <c r="I8"/>
  <c r="H8"/>
  <c r="L50"/>
  <c r="L49" s="1"/>
  <c r="L48"/>
  <c r="L47"/>
  <c r="P47" s="1"/>
  <c r="L45"/>
  <c r="L44" s="1"/>
  <c r="L43"/>
  <c r="L42"/>
  <c r="L36"/>
  <c r="L34"/>
  <c r="L33"/>
  <c r="L32"/>
  <c r="L30"/>
  <c r="L29" s="1"/>
  <c r="L28"/>
  <c r="L27" s="1"/>
  <c r="L26"/>
  <c r="L25"/>
  <c r="L24"/>
  <c r="L22"/>
  <c r="L21" s="1"/>
  <c r="L19"/>
  <c r="L17"/>
  <c r="L16" s="1"/>
  <c r="L15"/>
  <c r="L14"/>
  <c r="L13"/>
  <c r="P13" s="1"/>
  <c r="L11"/>
  <c r="L9"/>
  <c r="G50"/>
  <c r="G48"/>
  <c r="G45"/>
  <c r="K45" s="1"/>
  <c r="G43"/>
  <c r="G42"/>
  <c r="G36"/>
  <c r="G34"/>
  <c r="G33"/>
  <c r="G32"/>
  <c r="G30"/>
  <c r="G28"/>
  <c r="G26"/>
  <c r="G25"/>
  <c r="G24"/>
  <c r="G22"/>
  <c r="G19"/>
  <c r="G17"/>
  <c r="G15"/>
  <c r="G14"/>
  <c r="G11"/>
  <c r="G10"/>
  <c r="G9"/>
  <c r="G7"/>
  <c r="G6"/>
  <c r="L7"/>
  <c r="L6"/>
  <c r="L5"/>
  <c r="O4"/>
  <c r="N4"/>
  <c r="M4"/>
  <c r="M51" s="1"/>
  <c r="J4"/>
  <c r="I4"/>
  <c r="I51" s="1"/>
  <c r="N51" l="1"/>
  <c r="C51"/>
  <c r="O51"/>
  <c r="S18"/>
  <c r="J51"/>
  <c r="P48"/>
  <c r="P11"/>
  <c r="P34"/>
  <c r="P32"/>
  <c r="L18"/>
  <c r="Q12"/>
  <c r="P42"/>
  <c r="S31"/>
  <c r="P25"/>
  <c r="S23"/>
  <c r="S41"/>
  <c r="P14"/>
  <c r="S12"/>
  <c r="P9"/>
  <c r="P19"/>
  <c r="P24"/>
  <c r="P26"/>
  <c r="P36"/>
  <c r="R8"/>
  <c r="R21"/>
  <c r="R23"/>
  <c r="R29"/>
  <c r="S35"/>
  <c r="S49"/>
  <c r="S46"/>
  <c r="S44"/>
  <c r="P43"/>
  <c r="R41"/>
  <c r="P37"/>
  <c r="P33"/>
  <c r="S29"/>
  <c r="S27"/>
  <c r="S21"/>
  <c r="P20"/>
  <c r="R18"/>
  <c r="S16"/>
  <c r="P15"/>
  <c r="R12"/>
  <c r="P10"/>
  <c r="Q8"/>
  <c r="S8"/>
  <c r="P7"/>
  <c r="P6"/>
  <c r="G49"/>
  <c r="P49" s="1"/>
  <c r="P50"/>
  <c r="G44"/>
  <c r="P44" s="1"/>
  <c r="P45"/>
  <c r="G29"/>
  <c r="P29" s="1"/>
  <c r="P30"/>
  <c r="G27"/>
  <c r="P27" s="1"/>
  <c r="P28"/>
  <c r="G21"/>
  <c r="P21" s="1"/>
  <c r="P22"/>
  <c r="G16"/>
  <c r="P16" s="1"/>
  <c r="P17"/>
  <c r="K38"/>
  <c r="G35"/>
  <c r="G18"/>
  <c r="R4"/>
  <c r="L23"/>
  <c r="S4"/>
  <c r="K49"/>
  <c r="K48"/>
  <c r="K43"/>
  <c r="K50"/>
  <c r="L46"/>
  <c r="G46"/>
  <c r="G12"/>
  <c r="K47"/>
  <c r="L41"/>
  <c r="G41"/>
  <c r="K42"/>
  <c r="L35"/>
  <c r="L31"/>
  <c r="G31"/>
  <c r="G23"/>
  <c r="L12"/>
  <c r="L8"/>
  <c r="G8"/>
  <c r="L4"/>
  <c r="H4"/>
  <c r="H51" s="1"/>
  <c r="G5"/>
  <c r="P5" s="1"/>
  <c r="L51" l="1"/>
  <c r="P18"/>
  <c r="P12"/>
  <c r="P31"/>
  <c r="K44"/>
  <c r="P46"/>
  <c r="P35"/>
  <c r="P23"/>
  <c r="R51"/>
  <c r="S51"/>
  <c r="Q51"/>
  <c r="P8"/>
  <c r="K41"/>
  <c r="P41"/>
  <c r="K37"/>
  <c r="K46"/>
  <c r="G4"/>
  <c r="G51" s="1"/>
  <c r="P4" l="1"/>
  <c r="K36"/>
  <c r="K35" s="1"/>
  <c r="P51"/>
  <c r="K34" l="1"/>
  <c r="K33" l="1"/>
  <c r="K32" l="1"/>
  <c r="K31" l="1"/>
  <c r="K30" l="1"/>
  <c r="K29" l="1"/>
  <c r="K28" l="1"/>
  <c r="K27" l="1"/>
  <c r="K26" l="1"/>
  <c r="K25" l="1"/>
  <c r="K24" l="1"/>
  <c r="K23" l="1"/>
  <c r="K22" l="1"/>
  <c r="K21" l="1"/>
  <c r="K20" l="1"/>
  <c r="K19" l="1"/>
  <c r="K18" s="1"/>
  <c r="K17" l="1"/>
  <c r="K16" l="1"/>
  <c r="K15" l="1"/>
  <c r="K14" l="1"/>
  <c r="K13" l="1"/>
  <c r="K12" l="1"/>
  <c r="K11" l="1"/>
  <c r="K10" l="1"/>
  <c r="K9" l="1"/>
  <c r="K8" l="1"/>
  <c r="K7" l="1"/>
  <c r="K6" l="1"/>
  <c r="K4" l="1"/>
  <c r="K51" s="1"/>
  <c r="K5"/>
</calcChain>
</file>

<file path=xl/sharedStrings.xml><?xml version="1.0" encoding="utf-8"?>
<sst xmlns="http://schemas.openxmlformats.org/spreadsheetml/2006/main" count="120" uniqueCount="78">
  <si>
    <t>№ программы</t>
  </si>
  <si>
    <t>Наименование</t>
  </si>
  <si>
    <t>Отклонение</t>
  </si>
  <si>
    <t>Процент исполнения кассового расхода, %</t>
  </si>
  <si>
    <t>Всего</t>
  </si>
  <si>
    <t>Федеральный бюджет</t>
  </si>
  <si>
    <t>Областной бюджет</t>
  </si>
  <si>
    <t>Местный бюджет</t>
  </si>
  <si>
    <t>Муниципальная программа Конышевского района Курской области  «Развитие культуры Конышевского района Курской области»</t>
  </si>
  <si>
    <t>Подпрограмма "Искусство"</t>
  </si>
  <si>
    <t>Подпрограмма "Наследие"</t>
  </si>
  <si>
    <t>Подпрограмма «Управление муниципальной программой и обеспечение условий реализации»</t>
  </si>
  <si>
    <t>Муниципальная программа  Конышевского района Курской области «Социальная поддержка граждан Конышевского района Курской области»</t>
  </si>
  <si>
    <t>Подпрограмма "Развитие мер социальной поддержки отдельных категорий граждан"</t>
  </si>
  <si>
    <t>Подпрограмма «Улучшение демографической ситуации, совершенствование социальной поддержки семьи и детей»</t>
  </si>
  <si>
    <t>Муниципальная  программа  Конышевского района Курской области «Развитие образования в Конышевском районе»</t>
  </si>
  <si>
    <t>Подпрограмма «Развитие дошкольного и общего образования детей»</t>
  </si>
  <si>
    <t>Подпрограмма «Развитие дополнительного образования и системы воспитания детей»</t>
  </si>
  <si>
    <t>Муниципальная программа «Информационное обеспечение управления недвижимостью, реформирования и регулирования земельных и имущественных отношений в Конышевском районе Курской области»</t>
  </si>
  <si>
    <t>Муниципальная программа Конышевского района  Курской области "Охрана окружающей среды на территории Конышевского района"</t>
  </si>
  <si>
    <t>Подпрограмма "Экология и чистая вода на территории Конышевского района"</t>
  </si>
  <si>
    <t>Подпрограмма "Создание условий  для обеспечения  доступным и комфортным жильем граждан в Конышевском районе Курской области"</t>
  </si>
  <si>
    <t>Муниципальная программа  Конышевского района Курской области «Повышение эффективности работы с молодежью, организация отдыха и оздоровления детей, молодежи, развитие физической культуры и спорта в Конышевском районе Курской области»</t>
  </si>
  <si>
    <t>Подпрограмма «Повышение эффективности реализации молодежной политики»</t>
  </si>
  <si>
    <t>Подпрограмма «Реализация муниципальной политики в сфере физической культуры и спорта»</t>
  </si>
  <si>
    <t>Подпрограмма «Оздоровление и отдых детей»</t>
  </si>
  <si>
    <t>Муниципальная программа  Конышевского района Курской области  «Развитие муниципальной службы в Конышевском районе Курской области»</t>
  </si>
  <si>
    <t>Подпрограмма «Реализация мероприятий, направленных на развитие муниципальной службы»</t>
  </si>
  <si>
    <t>Муниципальная программа  Конышевского района Курской области«Сохранение и развитие архивного дела в Конышевском районе Курской области»</t>
  </si>
  <si>
    <t>Подпрограмма «Организация хранения, комплектования и использования документов Архивного фонда Курской области и иных архивных документов»</t>
  </si>
  <si>
    <t>Муниципальная  программа Конышевского района Курской области «Развитие  транспортной  системы,  обеспечение перевозки пассажиров в Конышевском районе Курской области и  безопасности дорожного движения»</t>
  </si>
  <si>
    <t>Подпрограмма "Развитие сети автомобильных дорог  Конышевского района Курской области"</t>
  </si>
  <si>
    <t>Подпрограмма "Развитие пассажирских перевозок в Конышевском районе Курской области"</t>
  </si>
  <si>
    <t>Подпрограмма «Повышение безопасности дорожного движения в Конышевском районе»</t>
  </si>
  <si>
    <t>Муниципальная программа  Конышевского района Курской области «Профилактика правонарушений в Конышевском районе Курской области»</t>
  </si>
  <si>
    <t>Муниципальная программа Конышевского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повышение устойчивости бюджета Конышеского  района Курской  области»</t>
  </si>
  <si>
    <t>Подпрограмма «Эффективная система  межбюджетных отношений в Конышевском районе Курской области»</t>
  </si>
  <si>
    <t>Подпрограмма «Управление муниципальной программой  и обеспечение  условий реализации»</t>
  </si>
  <si>
    <t>Муниципальная программа Конышевского района Курской области «Развитие системы защиты информации в Администрации  Конышевском районе Курской области»</t>
  </si>
  <si>
    <t>Подпрограмма "Развитие системы защиты информации  Администрации  Конышевского района"</t>
  </si>
  <si>
    <t>Муниципальная программа Конышевского района Курской области «Содействие занятости населения Конышевского района»</t>
  </si>
  <si>
    <t>Подпрограмма «Содействие временной занятости отдельных категорий граждан»</t>
  </si>
  <si>
    <t>Подпрограмма «Развитие институтов рынка труда»</t>
  </si>
  <si>
    <t>Муниципальная программа Конышевского района Курской области "Противодействие злоупотреблению наркотиками в Конышевском районе Курской области"</t>
  </si>
  <si>
    <t>Подпрограмма "Профилактика наркомании в Конышевском районе Курской области"</t>
  </si>
  <si>
    <t>Итого расходов:</t>
  </si>
  <si>
    <t>01</t>
  </si>
  <si>
    <t>1</t>
  </si>
  <si>
    <t>2</t>
  </si>
  <si>
    <t>3</t>
  </si>
  <si>
    <t>02</t>
  </si>
  <si>
    <t>03</t>
  </si>
  <si>
    <t>04</t>
  </si>
  <si>
    <t>06</t>
  </si>
  <si>
    <t>Подпрограмма "Организация мероприятий межпоселенческого характера по охране окружающей среды на территории Конышевского района"</t>
  </si>
  <si>
    <t>07</t>
  </si>
  <si>
    <t>08</t>
  </si>
  <si>
    <t>4</t>
  </si>
  <si>
    <t>09</t>
  </si>
  <si>
    <t>10</t>
  </si>
  <si>
    <t>11</t>
  </si>
  <si>
    <t>12</t>
  </si>
  <si>
    <t>Подпрограмма "Обеспечение правопорядка на территории Конышевского района Курской области"</t>
  </si>
  <si>
    <t>14</t>
  </si>
  <si>
    <t>15</t>
  </si>
  <si>
    <t>17</t>
  </si>
  <si>
    <t>19</t>
  </si>
  <si>
    <t>Муниципальная программа Конышевского района  Курской области "Обеспечение доступным и комфортным жильем и коммунальными услугами граждан в Конышевском районе Курской области"</t>
  </si>
  <si>
    <t>Начальник управления финансов Администрации Конышевского района Курской области</t>
  </si>
  <si>
    <t>Е.В.Малахова</t>
  </si>
  <si>
    <t>13</t>
  </si>
  <si>
    <t>Муниципальная программа Конышевского района Курской области «Защита населения и территорий от чрезвычайных ситуаций, обеспечение пожарной безопасности и безопасности людей на водных объектах Конышевского района Курской области»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</si>
  <si>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обстановки"</t>
  </si>
  <si>
    <t>Подпрограмма «Снижение рисков и смягчение последствий чрезвычайных ситуаций природного итехногенного характера в Конышевском районе Курской области»</t>
  </si>
  <si>
    <t>Предусмотренно муниципальной программой на 2023 год</t>
  </si>
  <si>
    <t>Запланированные объемы бюджетных ассигнований на 2023 год, рублей</t>
  </si>
  <si>
    <t>Кассовый расход бюджета Конышевского района по состоянию на 01.07.2023 г., рублей</t>
  </si>
  <si>
    <t>Мониторинг реализации муниципальных программ Конышевского района Курской области за 1 полугодие 2023 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</si>
</sst>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Fill="1"/>
    <xf numFmtId="49" fontId="0" fillId="0" borderId="0" xfId="0" applyNumberFormat="1" applyFill="1" applyAlignment="1">
      <alignment horizont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2" fillId="0" borderId="1" xfId="1" applyFont="1" applyFill="1" applyBorder="1" applyAlignment="1" applyProtection="1">
      <alignment vertical="center" wrapText="1"/>
    </xf>
    <xf numFmtId="2" fontId="3" fillId="0" borderId="1" xfId="1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Fill="1" applyBorder="1"/>
    <xf numFmtId="2" fontId="5" fillId="0" borderId="1" xfId="0" applyNumberFormat="1" applyFont="1" applyFill="1" applyBorder="1"/>
    <xf numFmtId="2" fontId="4" fillId="0" borderId="1" xfId="0" applyNumberFormat="1" applyFont="1" applyFill="1" applyBorder="1"/>
    <xf numFmtId="0" fontId="5" fillId="0" borderId="0" xfId="0" applyFont="1" applyFill="1"/>
    <xf numFmtId="0" fontId="7" fillId="0" borderId="1" xfId="1" applyFont="1" applyFill="1" applyBorder="1" applyAlignment="1" applyProtection="1">
      <alignment horizontal="left" vertical="center" wrapText="1"/>
    </xf>
    <xf numFmtId="0" fontId="4" fillId="0" borderId="1" xfId="0" applyFont="1" applyFill="1" applyBorder="1"/>
    <xf numFmtId="0" fontId="8" fillId="0" borderId="0" xfId="0" applyFont="1" applyFill="1"/>
    <xf numFmtId="49" fontId="0" fillId="0" borderId="0" xfId="0" applyNumberForma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49" fontId="2" fillId="0" borderId="1" xfId="1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3"/>
  <sheetViews>
    <sheetView tabSelected="1" view="pageBreakPreview" topLeftCell="A36" zoomScale="55" zoomScaleNormal="70" zoomScaleSheetLayoutView="55" workbookViewId="0">
      <selection activeCell="F7" sqref="F7"/>
    </sheetView>
  </sheetViews>
  <sheetFormatPr defaultRowHeight="14.4"/>
  <cols>
    <col min="1" max="1" width="4.88671875" style="2" customWidth="1"/>
    <col min="2" max="2" width="46.88671875" style="1" customWidth="1"/>
    <col min="3" max="6" width="12.77734375" style="1" customWidth="1"/>
    <col min="7" max="9" width="17" style="1" customWidth="1"/>
    <col min="10" max="10" width="15.44140625" style="1" customWidth="1"/>
    <col min="11" max="11" width="12.77734375" style="1" customWidth="1"/>
    <col min="12" max="12" width="15.109375" style="1" customWidth="1"/>
    <col min="13" max="13" width="14.5546875" style="1" customWidth="1"/>
    <col min="14" max="14" width="15" style="1" customWidth="1"/>
    <col min="15" max="15" width="14.77734375" style="1" customWidth="1"/>
    <col min="16" max="19" width="12.77734375" style="1" customWidth="1"/>
    <col min="20" max="16384" width="8.88671875" style="1"/>
  </cols>
  <sheetData>
    <row r="1" spans="1:19" ht="35.4" customHeight="1">
      <c r="A1" s="19" t="s">
        <v>77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s="4" customFormat="1" ht="45" customHeight="1">
      <c r="A2" s="20" t="s">
        <v>0</v>
      </c>
      <c r="B2" s="22" t="s">
        <v>1</v>
      </c>
      <c r="C2" s="22" t="s">
        <v>74</v>
      </c>
      <c r="D2" s="22"/>
      <c r="E2" s="22"/>
      <c r="F2" s="22"/>
      <c r="G2" s="22" t="s">
        <v>75</v>
      </c>
      <c r="H2" s="22"/>
      <c r="I2" s="22"/>
      <c r="J2" s="22"/>
      <c r="K2" s="3" t="s">
        <v>2</v>
      </c>
      <c r="L2" s="22" t="s">
        <v>76</v>
      </c>
      <c r="M2" s="22"/>
      <c r="N2" s="22"/>
      <c r="O2" s="22"/>
      <c r="P2" s="23" t="s">
        <v>3</v>
      </c>
      <c r="Q2" s="23"/>
      <c r="R2" s="23"/>
      <c r="S2" s="23"/>
    </row>
    <row r="3" spans="1:19" s="4" customFormat="1" ht="45" customHeight="1">
      <c r="A3" s="21"/>
      <c r="B3" s="22"/>
      <c r="C3" s="3" t="s">
        <v>4</v>
      </c>
      <c r="D3" s="3" t="s">
        <v>5</v>
      </c>
      <c r="E3" s="3" t="s">
        <v>6</v>
      </c>
      <c r="F3" s="5" t="s">
        <v>7</v>
      </c>
      <c r="G3" s="3" t="s">
        <v>4</v>
      </c>
      <c r="H3" s="3" t="s">
        <v>5</v>
      </c>
      <c r="I3" s="3" t="s">
        <v>6</v>
      </c>
      <c r="J3" s="3" t="s">
        <v>7</v>
      </c>
      <c r="K3" s="3"/>
      <c r="L3" s="3" t="s">
        <v>4</v>
      </c>
      <c r="M3" s="3" t="s">
        <v>5</v>
      </c>
      <c r="N3" s="3" t="s">
        <v>6</v>
      </c>
      <c r="O3" s="3" t="s">
        <v>7</v>
      </c>
      <c r="P3" s="6" t="s">
        <v>4</v>
      </c>
      <c r="Q3" s="6" t="s">
        <v>5</v>
      </c>
      <c r="R3" s="6" t="s">
        <v>6</v>
      </c>
      <c r="S3" s="6" t="s">
        <v>7</v>
      </c>
    </row>
    <row r="4" spans="1:19" s="13" customFormat="1" ht="68.400000000000006" customHeight="1">
      <c r="A4" s="8" t="s">
        <v>46</v>
      </c>
      <c r="B4" s="9" t="s">
        <v>8</v>
      </c>
      <c r="C4" s="10">
        <f>SUM(D4:F4)</f>
        <v>35138296</v>
      </c>
      <c r="D4" s="10">
        <f t="shared" ref="D4:F4" si="0">D5+D6+D7</f>
        <v>1140831</v>
      </c>
      <c r="E4" s="10">
        <f t="shared" si="0"/>
        <v>6337691</v>
      </c>
      <c r="F4" s="10">
        <f t="shared" si="0"/>
        <v>27659774</v>
      </c>
      <c r="G4" s="10">
        <f t="shared" ref="G4:O4" si="1">G5+G6+G7</f>
        <v>35138296</v>
      </c>
      <c r="H4" s="10">
        <f t="shared" si="1"/>
        <v>1140831</v>
      </c>
      <c r="I4" s="10">
        <f t="shared" si="1"/>
        <v>6337691</v>
      </c>
      <c r="J4" s="10">
        <f t="shared" si="1"/>
        <v>27659774</v>
      </c>
      <c r="K4" s="10">
        <f>C4-G4</f>
        <v>0</v>
      </c>
      <c r="L4" s="10">
        <f t="shared" si="1"/>
        <v>13435061.4</v>
      </c>
      <c r="M4" s="10">
        <f t="shared" si="1"/>
        <v>1097923.24</v>
      </c>
      <c r="N4" s="10">
        <f t="shared" si="1"/>
        <v>2400037.5099999998</v>
      </c>
      <c r="O4" s="10">
        <f t="shared" si="1"/>
        <v>9937100.6500000004</v>
      </c>
      <c r="P4" s="11">
        <f>L4/G4*100</f>
        <v>38.234811955593976</v>
      </c>
      <c r="Q4" s="12">
        <v>0</v>
      </c>
      <c r="R4" s="11">
        <f t="shared" ref="R4:S4" si="2">N4/I4*100</f>
        <v>37.869273052283546</v>
      </c>
      <c r="S4" s="11">
        <f t="shared" si="2"/>
        <v>35.926181645591178</v>
      </c>
    </row>
    <row r="5" spans="1:19" s="4" customFormat="1" ht="27.6" customHeight="1">
      <c r="A5" s="7" t="s">
        <v>47</v>
      </c>
      <c r="B5" s="14" t="s">
        <v>9</v>
      </c>
      <c r="C5" s="10">
        <f t="shared" ref="C5:C50" si="3">SUM(D5:F5)</f>
        <v>21030411</v>
      </c>
      <c r="D5" s="15">
        <v>705831</v>
      </c>
      <c r="E5" s="15">
        <v>5420093</v>
      </c>
      <c r="F5" s="15">
        <v>14904487</v>
      </c>
      <c r="G5" s="10">
        <f>H5+I5+J5</f>
        <v>21030411</v>
      </c>
      <c r="H5" s="15">
        <v>705831</v>
      </c>
      <c r="I5" s="15">
        <v>5420093</v>
      </c>
      <c r="J5" s="15">
        <v>14904487</v>
      </c>
      <c r="K5" s="10">
        <f t="shared" ref="K5:K50" si="4">C5-G5</f>
        <v>0</v>
      </c>
      <c r="L5" s="10">
        <f>M5+N5+O5</f>
        <v>6952174.3899999997</v>
      </c>
      <c r="M5" s="15">
        <v>662923.26</v>
      </c>
      <c r="N5" s="15">
        <v>1899437.49</v>
      </c>
      <c r="O5" s="15">
        <v>4389813.6399999997</v>
      </c>
      <c r="P5" s="11">
        <f t="shared" ref="P5:P51" si="5">L5/G5*100</f>
        <v>33.057720032195284</v>
      </c>
      <c r="Q5" s="12">
        <v>0</v>
      </c>
      <c r="R5" s="11">
        <f t="shared" ref="R5:R51" si="6">N5/I5*100</f>
        <v>35.044370825371445</v>
      </c>
      <c r="S5" s="11">
        <f t="shared" ref="S5:S51" si="7">O5/J5*100</f>
        <v>29.452967015906012</v>
      </c>
    </row>
    <row r="6" spans="1:19" s="4" customFormat="1" ht="27.6" customHeight="1">
      <c r="A6" s="7" t="s">
        <v>48</v>
      </c>
      <c r="B6" s="14" t="s">
        <v>10</v>
      </c>
      <c r="C6" s="10">
        <f t="shared" si="3"/>
        <v>12569618</v>
      </c>
      <c r="D6" s="15">
        <v>435000</v>
      </c>
      <c r="E6" s="15">
        <v>917598</v>
      </c>
      <c r="F6" s="15">
        <v>11217020</v>
      </c>
      <c r="G6" s="10">
        <f t="shared" ref="G6:G48" si="8">H6+I6+J6</f>
        <v>12569618</v>
      </c>
      <c r="H6" s="15">
        <v>435000</v>
      </c>
      <c r="I6" s="15">
        <v>917598</v>
      </c>
      <c r="J6" s="15">
        <v>11217020</v>
      </c>
      <c r="K6" s="10">
        <f t="shared" si="4"/>
        <v>0</v>
      </c>
      <c r="L6" s="10">
        <f t="shared" ref="L6:L50" si="9">M6+N6+O6</f>
        <v>5759894.3799999999</v>
      </c>
      <c r="M6" s="15">
        <v>434999.98</v>
      </c>
      <c r="N6" s="15">
        <v>500600.02</v>
      </c>
      <c r="O6" s="15">
        <v>4824294.38</v>
      </c>
      <c r="P6" s="11">
        <f t="shared" si="5"/>
        <v>45.823941348098245</v>
      </c>
      <c r="Q6" s="12">
        <v>0</v>
      </c>
      <c r="R6" s="11">
        <f t="shared" si="6"/>
        <v>54.555482902098738</v>
      </c>
      <c r="S6" s="11">
        <f t="shared" si="7"/>
        <v>43.008699101900504</v>
      </c>
    </row>
    <row r="7" spans="1:19" s="4" customFormat="1" ht="52.8" customHeight="1">
      <c r="A7" s="7" t="s">
        <v>49</v>
      </c>
      <c r="B7" s="14" t="s">
        <v>11</v>
      </c>
      <c r="C7" s="10">
        <f t="shared" si="3"/>
        <v>1538267</v>
      </c>
      <c r="D7" s="15">
        <v>0</v>
      </c>
      <c r="E7" s="15">
        <v>0</v>
      </c>
      <c r="F7" s="15">
        <v>1538267</v>
      </c>
      <c r="G7" s="10">
        <f t="shared" si="8"/>
        <v>1538267</v>
      </c>
      <c r="H7" s="15">
        <v>0</v>
      </c>
      <c r="I7" s="15">
        <v>0</v>
      </c>
      <c r="J7" s="15">
        <v>1538267</v>
      </c>
      <c r="K7" s="10">
        <f t="shared" si="4"/>
        <v>0</v>
      </c>
      <c r="L7" s="10">
        <f t="shared" si="9"/>
        <v>722992.63</v>
      </c>
      <c r="M7" s="15">
        <v>0</v>
      </c>
      <c r="N7" s="15">
        <v>0</v>
      </c>
      <c r="O7" s="15">
        <v>722992.63</v>
      </c>
      <c r="P7" s="11">
        <f t="shared" si="5"/>
        <v>47.000464158692864</v>
      </c>
      <c r="Q7" s="12">
        <v>0</v>
      </c>
      <c r="R7" s="11" t="e">
        <f t="shared" si="6"/>
        <v>#DIV/0!</v>
      </c>
      <c r="S7" s="11">
        <f t="shared" si="7"/>
        <v>47.000464158692864</v>
      </c>
    </row>
    <row r="8" spans="1:19" s="13" customFormat="1" ht="69.599999999999994" customHeight="1">
      <c r="A8" s="8" t="s">
        <v>50</v>
      </c>
      <c r="B8" s="9" t="s">
        <v>12</v>
      </c>
      <c r="C8" s="10">
        <f t="shared" si="3"/>
        <v>27239493</v>
      </c>
      <c r="D8" s="10">
        <f t="shared" ref="D8:F8" si="10">D9+D10+D11</f>
        <v>10123263.449999999</v>
      </c>
      <c r="E8" s="10">
        <f t="shared" si="10"/>
        <v>14066229.550000001</v>
      </c>
      <c r="F8" s="10">
        <f t="shared" si="10"/>
        <v>3050000</v>
      </c>
      <c r="G8" s="10">
        <f t="shared" ref="G8:O8" si="11">G9+G10+G11</f>
        <v>26522824</v>
      </c>
      <c r="H8" s="10">
        <f t="shared" si="11"/>
        <v>10123263.449999999</v>
      </c>
      <c r="I8" s="10">
        <f t="shared" si="11"/>
        <v>13349560.550000001</v>
      </c>
      <c r="J8" s="10">
        <f t="shared" si="11"/>
        <v>3050000</v>
      </c>
      <c r="K8" s="10">
        <f t="shared" si="4"/>
        <v>716669</v>
      </c>
      <c r="L8" s="10">
        <f t="shared" si="11"/>
        <v>12235952.02</v>
      </c>
      <c r="M8" s="10">
        <f t="shared" si="11"/>
        <v>4941778.9000000004</v>
      </c>
      <c r="N8" s="10">
        <f t="shared" si="11"/>
        <v>5903372.3800000008</v>
      </c>
      <c r="O8" s="10">
        <f t="shared" si="11"/>
        <v>1390800.74</v>
      </c>
      <c r="P8" s="11">
        <f t="shared" si="5"/>
        <v>46.133669702743568</v>
      </c>
      <c r="Q8" s="12">
        <f t="shared" ref="Q8:Q51" si="12">M8/H8*100</f>
        <v>48.816065337112221</v>
      </c>
      <c r="R8" s="11">
        <f t="shared" si="6"/>
        <v>44.221473492623694</v>
      </c>
      <c r="S8" s="11">
        <f t="shared" si="7"/>
        <v>45.600024262295079</v>
      </c>
    </row>
    <row r="9" spans="1:19" s="4" customFormat="1" ht="51.6" customHeight="1">
      <c r="A9" s="7" t="s">
        <v>47</v>
      </c>
      <c r="B9" s="14" t="s">
        <v>11</v>
      </c>
      <c r="C9" s="10">
        <f t="shared" si="3"/>
        <v>1338800</v>
      </c>
      <c r="D9" s="15">
        <v>0</v>
      </c>
      <c r="E9" s="15">
        <v>1338800</v>
      </c>
      <c r="F9" s="15">
        <v>0</v>
      </c>
      <c r="G9" s="10">
        <f t="shared" si="8"/>
        <v>1338800</v>
      </c>
      <c r="H9" s="15">
        <v>0</v>
      </c>
      <c r="I9" s="15">
        <v>1338800</v>
      </c>
      <c r="J9" s="15">
        <v>0</v>
      </c>
      <c r="K9" s="10">
        <f t="shared" si="4"/>
        <v>0</v>
      </c>
      <c r="L9" s="10">
        <f t="shared" si="9"/>
        <v>636508.09</v>
      </c>
      <c r="M9" s="15">
        <v>0</v>
      </c>
      <c r="N9" s="15">
        <v>636508.09</v>
      </c>
      <c r="O9" s="15">
        <v>0</v>
      </c>
      <c r="P9" s="11">
        <f t="shared" si="5"/>
        <v>47.543179713175974</v>
      </c>
      <c r="Q9" s="12">
        <v>0</v>
      </c>
      <c r="R9" s="11">
        <f t="shared" si="6"/>
        <v>47.543179713175974</v>
      </c>
      <c r="S9" s="11">
        <v>0</v>
      </c>
    </row>
    <row r="10" spans="1:19" s="4" customFormat="1" ht="45" customHeight="1">
      <c r="A10" s="7" t="s">
        <v>48</v>
      </c>
      <c r="B10" s="14" t="s">
        <v>13</v>
      </c>
      <c r="C10" s="10">
        <f t="shared" si="3"/>
        <v>21524118</v>
      </c>
      <c r="D10" s="15">
        <v>10123263.449999999</v>
      </c>
      <c r="E10" s="15">
        <v>8350854.5499999998</v>
      </c>
      <c r="F10" s="15">
        <v>3050000</v>
      </c>
      <c r="G10" s="10">
        <f t="shared" si="8"/>
        <v>21345963</v>
      </c>
      <c r="H10" s="15">
        <v>10123263.449999999</v>
      </c>
      <c r="I10" s="15">
        <v>8172699.5499999998</v>
      </c>
      <c r="J10" s="15">
        <v>3050000</v>
      </c>
      <c r="K10" s="10">
        <f t="shared" si="4"/>
        <v>178155</v>
      </c>
      <c r="L10" s="10">
        <f t="shared" si="9"/>
        <v>10119648.24</v>
      </c>
      <c r="M10" s="15">
        <v>4941778.9000000004</v>
      </c>
      <c r="N10" s="15">
        <v>3787068.6</v>
      </c>
      <c r="O10" s="15">
        <v>1390800.74</v>
      </c>
      <c r="P10" s="11">
        <f t="shared" si="5"/>
        <v>47.407784975547834</v>
      </c>
      <c r="Q10" s="12">
        <f t="shared" si="12"/>
        <v>48.816065337112221</v>
      </c>
      <c r="R10" s="11">
        <f t="shared" si="6"/>
        <v>46.338037717292565</v>
      </c>
      <c r="S10" s="11">
        <f t="shared" si="7"/>
        <v>45.600024262295079</v>
      </c>
    </row>
    <row r="11" spans="1:19" s="4" customFormat="1" ht="66.599999999999994" customHeight="1">
      <c r="A11" s="7" t="s">
        <v>49</v>
      </c>
      <c r="B11" s="14" t="s">
        <v>14</v>
      </c>
      <c r="C11" s="10">
        <f t="shared" si="3"/>
        <v>4376575</v>
      </c>
      <c r="D11" s="15">
        <v>0</v>
      </c>
      <c r="E11" s="15">
        <v>4376575</v>
      </c>
      <c r="F11" s="15">
        <v>0</v>
      </c>
      <c r="G11" s="10">
        <f t="shared" si="8"/>
        <v>3838061</v>
      </c>
      <c r="H11" s="15">
        <v>0</v>
      </c>
      <c r="I11" s="15">
        <v>3838061</v>
      </c>
      <c r="J11" s="15">
        <v>0</v>
      </c>
      <c r="K11" s="10">
        <f t="shared" si="4"/>
        <v>538514</v>
      </c>
      <c r="L11" s="10">
        <f t="shared" si="9"/>
        <v>1479795.69</v>
      </c>
      <c r="M11" s="15">
        <v>0</v>
      </c>
      <c r="N11" s="15">
        <v>1479795.69</v>
      </c>
      <c r="O11" s="15">
        <v>0</v>
      </c>
      <c r="P11" s="11">
        <f t="shared" si="5"/>
        <v>38.555814772094557</v>
      </c>
      <c r="Q11" s="12">
        <v>0</v>
      </c>
      <c r="R11" s="11">
        <f t="shared" si="6"/>
        <v>38.555814772094557</v>
      </c>
      <c r="S11" s="11">
        <v>0</v>
      </c>
    </row>
    <row r="12" spans="1:19" s="13" customFormat="1" ht="60" customHeight="1">
      <c r="A12" s="8" t="s">
        <v>51</v>
      </c>
      <c r="B12" s="9" t="s">
        <v>15</v>
      </c>
      <c r="C12" s="10">
        <f t="shared" si="3"/>
        <v>258896941</v>
      </c>
      <c r="D12" s="10">
        <f t="shared" ref="D12:F12" si="13">D13+D14+D15</f>
        <v>53794147</v>
      </c>
      <c r="E12" s="10">
        <f t="shared" si="13"/>
        <v>151246049</v>
      </c>
      <c r="F12" s="10">
        <f t="shared" si="13"/>
        <v>53856745</v>
      </c>
      <c r="G12" s="10">
        <f t="shared" ref="G12:O12" si="14">G13+G14+G15</f>
        <v>269523283</v>
      </c>
      <c r="H12" s="10">
        <f t="shared" si="14"/>
        <v>53794147</v>
      </c>
      <c r="I12" s="11">
        <f t="shared" si="14"/>
        <v>151249380</v>
      </c>
      <c r="J12" s="10">
        <f t="shared" si="14"/>
        <v>64479756</v>
      </c>
      <c r="K12" s="10">
        <f t="shared" si="4"/>
        <v>-10626342</v>
      </c>
      <c r="L12" s="10">
        <f t="shared" si="14"/>
        <v>122383708.41</v>
      </c>
      <c r="M12" s="10">
        <f t="shared" si="14"/>
        <v>24300203.77</v>
      </c>
      <c r="N12" s="10">
        <f t="shared" si="14"/>
        <v>72983576.24000001</v>
      </c>
      <c r="O12" s="10">
        <f t="shared" si="14"/>
        <v>25099928.399999999</v>
      </c>
      <c r="P12" s="11">
        <f t="shared" si="5"/>
        <v>45.407471683995475</v>
      </c>
      <c r="Q12" s="12">
        <f t="shared" si="12"/>
        <v>45.172579407198334</v>
      </c>
      <c r="R12" s="11">
        <f t="shared" si="6"/>
        <v>48.253801926328563</v>
      </c>
      <c r="S12" s="11">
        <f t="shared" si="7"/>
        <v>38.926835269041646</v>
      </c>
    </row>
    <row r="13" spans="1:19" s="4" customFormat="1" ht="52.2" customHeight="1">
      <c r="A13" s="7" t="s">
        <v>47</v>
      </c>
      <c r="B13" s="14" t="s">
        <v>11</v>
      </c>
      <c r="C13" s="10">
        <f t="shared" si="3"/>
        <v>4483370</v>
      </c>
      <c r="D13" s="15">
        <v>0</v>
      </c>
      <c r="E13" s="15">
        <v>48117</v>
      </c>
      <c r="F13" s="15">
        <v>4435253</v>
      </c>
      <c r="G13" s="10">
        <f t="shared" si="8"/>
        <v>4483370</v>
      </c>
      <c r="H13" s="15">
        <v>0</v>
      </c>
      <c r="I13" s="15">
        <v>48117</v>
      </c>
      <c r="J13" s="15">
        <v>4435253</v>
      </c>
      <c r="K13" s="10">
        <f t="shared" si="4"/>
        <v>0</v>
      </c>
      <c r="L13" s="10">
        <f t="shared" si="9"/>
        <v>2126269.96</v>
      </c>
      <c r="M13" s="15">
        <v>0</v>
      </c>
      <c r="N13" s="15">
        <v>20927.68</v>
      </c>
      <c r="O13" s="15">
        <v>2105342.2799999998</v>
      </c>
      <c r="P13" s="11">
        <f t="shared" si="5"/>
        <v>47.425707893838783</v>
      </c>
      <c r="Q13" s="12">
        <v>0</v>
      </c>
      <c r="R13" s="11">
        <f t="shared" si="6"/>
        <v>43.493318369806929</v>
      </c>
      <c r="S13" s="11">
        <f t="shared" si="7"/>
        <v>47.468369448146468</v>
      </c>
    </row>
    <row r="14" spans="1:19" s="4" customFormat="1" ht="36" customHeight="1">
      <c r="A14" s="7" t="s">
        <v>48</v>
      </c>
      <c r="B14" s="14" t="s">
        <v>16</v>
      </c>
      <c r="C14" s="10">
        <f t="shared" si="3"/>
        <v>246305294</v>
      </c>
      <c r="D14" s="15">
        <v>53794147</v>
      </c>
      <c r="E14" s="15">
        <v>150814960</v>
      </c>
      <c r="F14" s="15">
        <v>41696187</v>
      </c>
      <c r="G14" s="10">
        <f t="shared" si="8"/>
        <v>256931636</v>
      </c>
      <c r="H14" s="15">
        <v>53794147</v>
      </c>
      <c r="I14" s="12">
        <v>150818291</v>
      </c>
      <c r="J14" s="15">
        <v>52319198</v>
      </c>
      <c r="K14" s="10">
        <f t="shared" si="4"/>
        <v>-10626342</v>
      </c>
      <c r="L14" s="10">
        <f t="shared" si="9"/>
        <v>116999353.89</v>
      </c>
      <c r="M14" s="15">
        <v>24300203.77</v>
      </c>
      <c r="N14" s="15">
        <v>72816778.560000002</v>
      </c>
      <c r="O14" s="15">
        <v>19882371.559999999</v>
      </c>
      <c r="P14" s="11">
        <f t="shared" si="5"/>
        <v>45.537153661373175</v>
      </c>
      <c r="Q14" s="12">
        <f t="shared" si="12"/>
        <v>45.172579407198334</v>
      </c>
      <c r="R14" s="11">
        <f t="shared" si="6"/>
        <v>48.281132266642643</v>
      </c>
      <c r="S14" s="11">
        <f t="shared" si="7"/>
        <v>38.002057218078917</v>
      </c>
    </row>
    <row r="15" spans="1:19" s="4" customFormat="1" ht="40.799999999999997" customHeight="1">
      <c r="A15" s="7"/>
      <c r="B15" s="14" t="s">
        <v>17</v>
      </c>
      <c r="C15" s="10">
        <f t="shared" si="3"/>
        <v>8108277</v>
      </c>
      <c r="D15" s="15">
        <v>0</v>
      </c>
      <c r="E15" s="15">
        <v>382972</v>
      </c>
      <c r="F15" s="15">
        <v>7725305</v>
      </c>
      <c r="G15" s="10">
        <f t="shared" si="8"/>
        <v>8108277</v>
      </c>
      <c r="H15" s="15">
        <v>0</v>
      </c>
      <c r="I15" s="15">
        <v>382972</v>
      </c>
      <c r="J15" s="15">
        <v>7725305</v>
      </c>
      <c r="K15" s="10">
        <f t="shared" si="4"/>
        <v>0</v>
      </c>
      <c r="L15" s="10">
        <f t="shared" si="9"/>
        <v>3258084.56</v>
      </c>
      <c r="M15" s="15">
        <v>0</v>
      </c>
      <c r="N15" s="15">
        <v>145870</v>
      </c>
      <c r="O15" s="15">
        <v>3112214.56</v>
      </c>
      <c r="P15" s="11">
        <f t="shared" si="5"/>
        <v>40.182205911317538</v>
      </c>
      <c r="Q15" s="12">
        <v>0</v>
      </c>
      <c r="R15" s="11">
        <f t="shared" si="6"/>
        <v>38.088946450393237</v>
      </c>
      <c r="S15" s="11">
        <f t="shared" si="7"/>
        <v>40.285976540732051</v>
      </c>
    </row>
    <row r="16" spans="1:19" s="13" customFormat="1" ht="93" customHeight="1">
      <c r="A16" s="8" t="s">
        <v>52</v>
      </c>
      <c r="B16" s="9" t="s">
        <v>18</v>
      </c>
      <c r="C16" s="10">
        <f t="shared" si="3"/>
        <v>200000</v>
      </c>
      <c r="D16" s="10">
        <f t="shared" ref="D16:F16" si="15">D17</f>
        <v>0</v>
      </c>
      <c r="E16" s="10">
        <f t="shared" si="15"/>
        <v>0</v>
      </c>
      <c r="F16" s="10">
        <f t="shared" si="15"/>
        <v>200000</v>
      </c>
      <c r="G16" s="10">
        <f t="shared" ref="G16:O16" si="16">G17</f>
        <v>200000</v>
      </c>
      <c r="H16" s="10">
        <f t="shared" si="16"/>
        <v>0</v>
      </c>
      <c r="I16" s="10">
        <f t="shared" si="16"/>
        <v>0</v>
      </c>
      <c r="J16" s="10">
        <f t="shared" si="16"/>
        <v>200000</v>
      </c>
      <c r="K16" s="10">
        <f t="shared" si="4"/>
        <v>0</v>
      </c>
      <c r="L16" s="10">
        <f t="shared" si="16"/>
        <v>191000</v>
      </c>
      <c r="M16" s="10">
        <f t="shared" si="16"/>
        <v>0</v>
      </c>
      <c r="N16" s="10">
        <f t="shared" si="16"/>
        <v>0</v>
      </c>
      <c r="O16" s="10">
        <f t="shared" si="16"/>
        <v>191000</v>
      </c>
      <c r="P16" s="11">
        <f t="shared" si="5"/>
        <v>95.5</v>
      </c>
      <c r="Q16" s="12">
        <v>0</v>
      </c>
      <c r="R16" s="11">
        <v>0</v>
      </c>
      <c r="S16" s="11">
        <f t="shared" si="7"/>
        <v>95.5</v>
      </c>
    </row>
    <row r="17" spans="1:19" s="4" customFormat="1" ht="45" customHeight="1">
      <c r="A17" s="7" t="s">
        <v>47</v>
      </c>
      <c r="B17" s="14" t="s">
        <v>11</v>
      </c>
      <c r="C17" s="10">
        <f t="shared" si="3"/>
        <v>200000</v>
      </c>
      <c r="D17" s="15">
        <v>0</v>
      </c>
      <c r="E17" s="15">
        <v>0</v>
      </c>
      <c r="F17" s="15">
        <v>200000</v>
      </c>
      <c r="G17" s="10">
        <f t="shared" si="8"/>
        <v>200000</v>
      </c>
      <c r="H17" s="15">
        <v>0</v>
      </c>
      <c r="I17" s="15">
        <v>0</v>
      </c>
      <c r="J17" s="15">
        <v>200000</v>
      </c>
      <c r="K17" s="10">
        <f t="shared" si="4"/>
        <v>0</v>
      </c>
      <c r="L17" s="10">
        <f t="shared" si="9"/>
        <v>191000</v>
      </c>
      <c r="M17" s="15">
        <v>0</v>
      </c>
      <c r="N17" s="15">
        <v>0</v>
      </c>
      <c r="O17" s="15">
        <v>191000</v>
      </c>
      <c r="P17" s="11">
        <f t="shared" si="5"/>
        <v>95.5</v>
      </c>
      <c r="Q17" s="12">
        <v>0</v>
      </c>
      <c r="R17" s="11">
        <v>0</v>
      </c>
      <c r="S17" s="11">
        <f t="shared" si="7"/>
        <v>95.5</v>
      </c>
    </row>
    <row r="18" spans="1:19" s="13" customFormat="1" ht="69" customHeight="1">
      <c r="A18" s="8" t="s">
        <v>53</v>
      </c>
      <c r="B18" s="9" t="s">
        <v>19</v>
      </c>
      <c r="C18" s="10">
        <f t="shared" si="3"/>
        <v>8206000</v>
      </c>
      <c r="D18" s="10">
        <f t="shared" ref="D18:F18" si="17">D19+D20</f>
        <v>0</v>
      </c>
      <c r="E18" s="10">
        <f t="shared" si="17"/>
        <v>0</v>
      </c>
      <c r="F18" s="10">
        <f t="shared" si="17"/>
        <v>8206000</v>
      </c>
      <c r="G18" s="10">
        <f t="shared" ref="G18:O18" si="18">G19+G20</f>
        <v>9106000</v>
      </c>
      <c r="H18" s="10">
        <f t="shared" si="18"/>
        <v>0</v>
      </c>
      <c r="I18" s="10">
        <f t="shared" si="18"/>
        <v>0</v>
      </c>
      <c r="J18" s="10">
        <f t="shared" si="18"/>
        <v>9106000</v>
      </c>
      <c r="K18" s="10">
        <f t="shared" si="18"/>
        <v>-900000</v>
      </c>
      <c r="L18" s="10">
        <f t="shared" si="18"/>
        <v>448061.97</v>
      </c>
      <c r="M18" s="10">
        <f t="shared" si="18"/>
        <v>0</v>
      </c>
      <c r="N18" s="10">
        <f t="shared" si="18"/>
        <v>0</v>
      </c>
      <c r="O18" s="10">
        <f t="shared" si="18"/>
        <v>448061.97</v>
      </c>
      <c r="P18" s="11">
        <f t="shared" si="5"/>
        <v>4.9205136173951241</v>
      </c>
      <c r="Q18" s="12">
        <v>0</v>
      </c>
      <c r="R18" s="11" t="e">
        <f t="shared" si="6"/>
        <v>#DIV/0!</v>
      </c>
      <c r="S18" s="11">
        <f t="shared" si="7"/>
        <v>4.9205136173951241</v>
      </c>
    </row>
    <row r="19" spans="1:19" s="4" customFormat="1" ht="40.799999999999997" customHeight="1">
      <c r="A19" s="7" t="s">
        <v>47</v>
      </c>
      <c r="B19" s="14" t="s">
        <v>20</v>
      </c>
      <c r="C19" s="10">
        <f t="shared" si="3"/>
        <v>7182000</v>
      </c>
      <c r="D19" s="15">
        <v>0</v>
      </c>
      <c r="E19" s="15">
        <v>0</v>
      </c>
      <c r="F19" s="15">
        <v>7182000</v>
      </c>
      <c r="G19" s="10">
        <f t="shared" si="8"/>
        <v>7182000</v>
      </c>
      <c r="H19" s="15">
        <v>0</v>
      </c>
      <c r="I19" s="15">
        <v>0</v>
      </c>
      <c r="J19" s="15">
        <v>7182000</v>
      </c>
      <c r="K19" s="10">
        <f t="shared" si="4"/>
        <v>0</v>
      </c>
      <c r="L19" s="10">
        <f t="shared" si="9"/>
        <v>303187.28999999998</v>
      </c>
      <c r="M19" s="15">
        <v>0</v>
      </c>
      <c r="N19" s="15">
        <v>0</v>
      </c>
      <c r="O19" s="15">
        <v>303187.28999999998</v>
      </c>
      <c r="P19" s="11">
        <f t="shared" si="5"/>
        <v>4.2214883040935662</v>
      </c>
      <c r="Q19" s="12">
        <v>0</v>
      </c>
      <c r="R19" s="11" t="e">
        <f t="shared" si="6"/>
        <v>#DIV/0!</v>
      </c>
      <c r="S19" s="11">
        <f t="shared" si="7"/>
        <v>4.2214883040935662</v>
      </c>
    </row>
    <row r="20" spans="1:19" s="4" customFormat="1" ht="66.599999999999994" customHeight="1">
      <c r="A20" s="7" t="s">
        <v>48</v>
      </c>
      <c r="B20" s="14" t="s">
        <v>54</v>
      </c>
      <c r="C20" s="10">
        <f t="shared" si="3"/>
        <v>1024000</v>
      </c>
      <c r="D20" s="15">
        <v>0</v>
      </c>
      <c r="E20" s="15">
        <v>0</v>
      </c>
      <c r="F20" s="15">
        <v>1024000</v>
      </c>
      <c r="G20" s="10">
        <f t="shared" si="8"/>
        <v>1924000</v>
      </c>
      <c r="H20" s="15">
        <v>0</v>
      </c>
      <c r="I20" s="15">
        <v>0</v>
      </c>
      <c r="J20" s="15">
        <v>1924000</v>
      </c>
      <c r="K20" s="10">
        <f t="shared" ref="K20" si="19">C20-G20</f>
        <v>-900000</v>
      </c>
      <c r="L20" s="10">
        <f t="shared" ref="L20" si="20">M20+N20+O20</f>
        <v>144874.68</v>
      </c>
      <c r="M20" s="15">
        <v>0</v>
      </c>
      <c r="N20" s="15">
        <v>0</v>
      </c>
      <c r="O20" s="15">
        <v>144874.68</v>
      </c>
      <c r="P20" s="11">
        <f t="shared" si="5"/>
        <v>7.5298690228690219</v>
      </c>
      <c r="Q20" s="12">
        <v>0</v>
      </c>
      <c r="R20" s="11">
        <v>0</v>
      </c>
      <c r="S20" s="11">
        <f t="shared" si="7"/>
        <v>7.5298690228690219</v>
      </c>
    </row>
    <row r="21" spans="1:19" s="13" customFormat="1" ht="82.2" customHeight="1">
      <c r="A21" s="8" t="s">
        <v>55</v>
      </c>
      <c r="B21" s="9" t="s">
        <v>67</v>
      </c>
      <c r="C21" s="10">
        <f t="shared" si="3"/>
        <v>104674978</v>
      </c>
      <c r="D21" s="10">
        <f t="shared" ref="D21:F21" si="21">D22</f>
        <v>0</v>
      </c>
      <c r="E21" s="10">
        <f t="shared" si="21"/>
        <v>0</v>
      </c>
      <c r="F21" s="10">
        <f t="shared" si="21"/>
        <v>104674978</v>
      </c>
      <c r="G21" s="10">
        <f t="shared" ref="G21:O21" si="22">G22</f>
        <v>89010137</v>
      </c>
      <c r="H21" s="10">
        <f t="shared" si="22"/>
        <v>0</v>
      </c>
      <c r="I21" s="10">
        <f t="shared" si="22"/>
        <v>71706186</v>
      </c>
      <c r="J21" s="10">
        <f t="shared" si="22"/>
        <v>17303951</v>
      </c>
      <c r="K21" s="10">
        <f t="shared" si="4"/>
        <v>15664841</v>
      </c>
      <c r="L21" s="10">
        <f t="shared" si="22"/>
        <v>34550848.520000003</v>
      </c>
      <c r="M21" s="10">
        <f t="shared" si="22"/>
        <v>0</v>
      </c>
      <c r="N21" s="10">
        <f t="shared" si="22"/>
        <v>32183138.84</v>
      </c>
      <c r="O21" s="10">
        <f t="shared" si="22"/>
        <v>2367709.6800000002</v>
      </c>
      <c r="P21" s="11">
        <f t="shared" si="5"/>
        <v>38.816756927359862</v>
      </c>
      <c r="Q21" s="12">
        <v>0</v>
      </c>
      <c r="R21" s="11">
        <f t="shared" si="6"/>
        <v>44.881955986335683</v>
      </c>
      <c r="S21" s="11">
        <f t="shared" si="7"/>
        <v>13.683058163999656</v>
      </c>
    </row>
    <row r="22" spans="1:19" s="4" customFormat="1" ht="72" customHeight="1">
      <c r="A22" s="7" t="s">
        <v>48</v>
      </c>
      <c r="B22" s="14" t="s">
        <v>21</v>
      </c>
      <c r="C22" s="10">
        <f t="shared" si="3"/>
        <v>104674978</v>
      </c>
      <c r="D22" s="15">
        <v>0</v>
      </c>
      <c r="E22" s="15">
        <v>0</v>
      </c>
      <c r="F22" s="15">
        <v>104674978</v>
      </c>
      <c r="G22" s="10">
        <f t="shared" si="8"/>
        <v>89010137</v>
      </c>
      <c r="H22" s="15">
        <v>0</v>
      </c>
      <c r="I22" s="15">
        <v>71706186</v>
      </c>
      <c r="J22" s="15">
        <v>17303951</v>
      </c>
      <c r="K22" s="10">
        <f t="shared" si="4"/>
        <v>15664841</v>
      </c>
      <c r="L22" s="10">
        <f t="shared" si="9"/>
        <v>34550848.520000003</v>
      </c>
      <c r="M22" s="15">
        <v>0</v>
      </c>
      <c r="N22" s="15">
        <v>32183138.84</v>
      </c>
      <c r="O22" s="15">
        <v>2367709.6800000002</v>
      </c>
      <c r="P22" s="11">
        <f t="shared" si="5"/>
        <v>38.816756927359862</v>
      </c>
      <c r="Q22" s="12">
        <v>0</v>
      </c>
      <c r="R22" s="11">
        <f t="shared" si="6"/>
        <v>44.881955986335683</v>
      </c>
      <c r="S22" s="11">
        <f t="shared" si="7"/>
        <v>13.683058163999656</v>
      </c>
    </row>
    <row r="23" spans="1:19" s="13" customFormat="1" ht="116.4" customHeight="1">
      <c r="A23" s="8" t="s">
        <v>56</v>
      </c>
      <c r="B23" s="9" t="s">
        <v>22</v>
      </c>
      <c r="C23" s="10">
        <f t="shared" si="3"/>
        <v>12560599</v>
      </c>
      <c r="D23" s="10">
        <f t="shared" ref="D23:F23" si="23">D24+D25+++D26</f>
        <v>0</v>
      </c>
      <c r="E23" s="10">
        <f t="shared" si="23"/>
        <v>433684</v>
      </c>
      <c r="F23" s="10">
        <f t="shared" si="23"/>
        <v>12126915</v>
      </c>
      <c r="G23" s="10">
        <f t="shared" ref="G23:O23" si="24">G24+G25+++G26</f>
        <v>18888627.850000001</v>
      </c>
      <c r="H23" s="10">
        <f t="shared" si="24"/>
        <v>0</v>
      </c>
      <c r="I23" s="10">
        <f t="shared" si="24"/>
        <v>433684</v>
      </c>
      <c r="J23" s="10">
        <f t="shared" si="24"/>
        <v>18454943.850000001</v>
      </c>
      <c r="K23" s="10">
        <f t="shared" si="4"/>
        <v>-6328028.8500000015</v>
      </c>
      <c r="L23" s="10">
        <f t="shared" si="24"/>
        <v>5577195.1399999997</v>
      </c>
      <c r="M23" s="10">
        <f t="shared" si="24"/>
        <v>0</v>
      </c>
      <c r="N23" s="10">
        <f t="shared" si="24"/>
        <v>128692</v>
      </c>
      <c r="O23" s="10">
        <f t="shared" si="24"/>
        <v>5448503.1399999997</v>
      </c>
      <c r="P23" s="11">
        <f t="shared" si="5"/>
        <v>29.526735262561697</v>
      </c>
      <c r="Q23" s="12">
        <v>0</v>
      </c>
      <c r="R23" s="11">
        <f t="shared" si="6"/>
        <v>29.674140618514866</v>
      </c>
      <c r="S23" s="11">
        <f t="shared" si="7"/>
        <v>29.523271294049476</v>
      </c>
    </row>
    <row r="24" spans="1:19" s="4" customFormat="1" ht="45" customHeight="1">
      <c r="A24" s="7" t="s">
        <v>48</v>
      </c>
      <c r="B24" s="14" t="s">
        <v>23</v>
      </c>
      <c r="C24" s="10">
        <f t="shared" si="3"/>
        <v>72500</v>
      </c>
      <c r="D24" s="15">
        <v>0</v>
      </c>
      <c r="E24" s="15">
        <v>0</v>
      </c>
      <c r="F24" s="15">
        <v>72500</v>
      </c>
      <c r="G24" s="10">
        <f t="shared" si="8"/>
        <v>122500</v>
      </c>
      <c r="H24" s="15">
        <v>0</v>
      </c>
      <c r="I24" s="15">
        <v>0</v>
      </c>
      <c r="J24" s="15">
        <v>122500</v>
      </c>
      <c r="K24" s="10">
        <f t="shared" si="4"/>
        <v>-50000</v>
      </c>
      <c r="L24" s="10">
        <f t="shared" si="9"/>
        <v>72352.83</v>
      </c>
      <c r="M24" s="15">
        <v>0</v>
      </c>
      <c r="N24" s="15">
        <v>0</v>
      </c>
      <c r="O24" s="15">
        <v>72352.83</v>
      </c>
      <c r="P24" s="11">
        <f t="shared" si="5"/>
        <v>59.06353469387755</v>
      </c>
      <c r="Q24" s="12">
        <v>0</v>
      </c>
      <c r="R24" s="11">
        <v>0</v>
      </c>
      <c r="S24" s="11">
        <f t="shared" si="7"/>
        <v>59.06353469387755</v>
      </c>
    </row>
    <row r="25" spans="1:19" s="4" customFormat="1" ht="45" customHeight="1">
      <c r="A25" s="7" t="s">
        <v>49</v>
      </c>
      <c r="B25" s="14" t="s">
        <v>24</v>
      </c>
      <c r="C25" s="10">
        <f t="shared" si="3"/>
        <v>11212559</v>
      </c>
      <c r="D25" s="15">
        <v>0</v>
      </c>
      <c r="E25" s="15">
        <v>0</v>
      </c>
      <c r="F25" s="15">
        <v>11212559</v>
      </c>
      <c r="G25" s="10">
        <f t="shared" si="8"/>
        <v>17380967.850000001</v>
      </c>
      <c r="H25" s="15">
        <v>0</v>
      </c>
      <c r="I25" s="15">
        <v>0</v>
      </c>
      <c r="J25" s="15">
        <v>17380967.850000001</v>
      </c>
      <c r="K25" s="10">
        <f t="shared" si="4"/>
        <v>-6168408.8500000015</v>
      </c>
      <c r="L25" s="10">
        <f t="shared" si="9"/>
        <v>5141741.3099999996</v>
      </c>
      <c r="M25" s="15">
        <v>0</v>
      </c>
      <c r="N25" s="15">
        <v>0</v>
      </c>
      <c r="O25" s="15">
        <v>5141741.3099999996</v>
      </c>
      <c r="P25" s="11">
        <f t="shared" si="5"/>
        <v>29.582594907106969</v>
      </c>
      <c r="Q25" s="12">
        <v>0</v>
      </c>
      <c r="R25" s="11">
        <v>0</v>
      </c>
      <c r="S25" s="11">
        <f t="shared" si="7"/>
        <v>29.582594907106969</v>
      </c>
    </row>
    <row r="26" spans="1:19" s="4" customFormat="1" ht="45" customHeight="1">
      <c r="A26" s="7" t="s">
        <v>57</v>
      </c>
      <c r="B26" s="14" t="s">
        <v>25</v>
      </c>
      <c r="C26" s="10">
        <f t="shared" si="3"/>
        <v>1275540</v>
      </c>
      <c r="D26" s="15">
        <v>0</v>
      </c>
      <c r="E26" s="15">
        <v>433684</v>
      </c>
      <c r="F26" s="15">
        <v>841856</v>
      </c>
      <c r="G26" s="10">
        <f t="shared" si="8"/>
        <v>1385160</v>
      </c>
      <c r="H26" s="15">
        <v>0</v>
      </c>
      <c r="I26" s="15">
        <v>433684</v>
      </c>
      <c r="J26" s="15">
        <v>951476</v>
      </c>
      <c r="K26" s="10">
        <f t="shared" si="4"/>
        <v>-109620</v>
      </c>
      <c r="L26" s="10">
        <f t="shared" si="9"/>
        <v>363101</v>
      </c>
      <c r="M26" s="15">
        <v>0</v>
      </c>
      <c r="N26" s="15">
        <v>128692</v>
      </c>
      <c r="O26" s="15">
        <v>234409</v>
      </c>
      <c r="P26" s="11">
        <f t="shared" si="5"/>
        <v>26.213650408617056</v>
      </c>
      <c r="Q26" s="12">
        <v>0</v>
      </c>
      <c r="R26" s="11">
        <f t="shared" si="6"/>
        <v>29.674140618514866</v>
      </c>
      <c r="S26" s="11">
        <f t="shared" si="7"/>
        <v>24.636354464011703</v>
      </c>
    </row>
    <row r="27" spans="1:19" s="13" customFormat="1" ht="66" customHeight="1">
      <c r="A27" s="8" t="s">
        <v>58</v>
      </c>
      <c r="B27" s="9" t="s">
        <v>26</v>
      </c>
      <c r="C27" s="10">
        <f t="shared" si="3"/>
        <v>50000</v>
      </c>
      <c r="D27" s="10">
        <f t="shared" ref="D27:F27" si="25">D28</f>
        <v>0</v>
      </c>
      <c r="E27" s="10">
        <f t="shared" si="25"/>
        <v>0</v>
      </c>
      <c r="F27" s="10">
        <f t="shared" si="25"/>
        <v>50000</v>
      </c>
      <c r="G27" s="10">
        <f t="shared" ref="G27:O27" si="26">G28</f>
        <v>50000</v>
      </c>
      <c r="H27" s="10">
        <f t="shared" si="26"/>
        <v>0</v>
      </c>
      <c r="I27" s="10">
        <f t="shared" si="26"/>
        <v>0</v>
      </c>
      <c r="J27" s="10">
        <f t="shared" si="26"/>
        <v>50000</v>
      </c>
      <c r="K27" s="10">
        <f t="shared" si="4"/>
        <v>0</v>
      </c>
      <c r="L27" s="10">
        <f t="shared" si="26"/>
        <v>11040</v>
      </c>
      <c r="M27" s="10">
        <f t="shared" si="26"/>
        <v>0</v>
      </c>
      <c r="N27" s="10">
        <f t="shared" si="26"/>
        <v>0</v>
      </c>
      <c r="O27" s="10">
        <f t="shared" si="26"/>
        <v>11040</v>
      </c>
      <c r="P27" s="11">
        <f t="shared" si="5"/>
        <v>22.08</v>
      </c>
      <c r="Q27" s="12">
        <v>0</v>
      </c>
      <c r="R27" s="11">
        <v>0</v>
      </c>
      <c r="S27" s="11">
        <f t="shared" si="7"/>
        <v>22.08</v>
      </c>
    </row>
    <row r="28" spans="1:19" s="4" customFormat="1" ht="49.2" customHeight="1">
      <c r="A28" s="7" t="s">
        <v>47</v>
      </c>
      <c r="B28" s="14" t="s">
        <v>27</v>
      </c>
      <c r="C28" s="10">
        <f t="shared" si="3"/>
        <v>50000</v>
      </c>
      <c r="D28" s="15">
        <v>0</v>
      </c>
      <c r="E28" s="15">
        <v>0</v>
      </c>
      <c r="F28" s="15">
        <v>50000</v>
      </c>
      <c r="G28" s="10">
        <f t="shared" si="8"/>
        <v>50000</v>
      </c>
      <c r="H28" s="15">
        <v>0</v>
      </c>
      <c r="I28" s="15">
        <v>0</v>
      </c>
      <c r="J28" s="15">
        <v>50000</v>
      </c>
      <c r="K28" s="10">
        <f>C28-G28</f>
        <v>0</v>
      </c>
      <c r="L28" s="10">
        <f t="shared" si="9"/>
        <v>11040</v>
      </c>
      <c r="M28" s="15">
        <v>0</v>
      </c>
      <c r="N28" s="15">
        <v>0</v>
      </c>
      <c r="O28" s="15">
        <v>11040</v>
      </c>
      <c r="P28" s="11">
        <f t="shared" si="5"/>
        <v>22.08</v>
      </c>
      <c r="Q28" s="12">
        <v>0</v>
      </c>
      <c r="R28" s="11">
        <v>0</v>
      </c>
      <c r="S28" s="11">
        <f t="shared" si="7"/>
        <v>22.08</v>
      </c>
    </row>
    <row r="29" spans="1:19" s="13" customFormat="1" ht="75.599999999999994" customHeight="1">
      <c r="A29" s="8" t="s">
        <v>59</v>
      </c>
      <c r="B29" s="9" t="s">
        <v>28</v>
      </c>
      <c r="C29" s="10">
        <f t="shared" si="3"/>
        <v>1357221</v>
      </c>
      <c r="D29" s="10">
        <f>D30</f>
        <v>0</v>
      </c>
      <c r="E29" s="10">
        <f t="shared" ref="E29:F29" si="27">E30</f>
        <v>280701</v>
      </c>
      <c r="F29" s="10">
        <f t="shared" si="27"/>
        <v>1076520</v>
      </c>
      <c r="G29" s="10">
        <f t="shared" ref="G29:O29" si="28">G30</f>
        <v>1357221</v>
      </c>
      <c r="H29" s="10">
        <f t="shared" si="28"/>
        <v>0</v>
      </c>
      <c r="I29" s="10">
        <f t="shared" si="28"/>
        <v>280701</v>
      </c>
      <c r="J29" s="10">
        <f t="shared" si="28"/>
        <v>1076520</v>
      </c>
      <c r="K29" s="10">
        <f t="shared" si="4"/>
        <v>0</v>
      </c>
      <c r="L29" s="10">
        <f t="shared" si="28"/>
        <v>783343.24</v>
      </c>
      <c r="M29" s="10">
        <f t="shared" si="28"/>
        <v>0</v>
      </c>
      <c r="N29" s="10">
        <f t="shared" si="28"/>
        <v>0</v>
      </c>
      <c r="O29" s="10">
        <f t="shared" si="28"/>
        <v>783343.24</v>
      </c>
      <c r="P29" s="11">
        <f t="shared" si="5"/>
        <v>57.7167049434101</v>
      </c>
      <c r="Q29" s="12">
        <v>0</v>
      </c>
      <c r="R29" s="11">
        <f t="shared" si="6"/>
        <v>0</v>
      </c>
      <c r="S29" s="11">
        <f t="shared" si="7"/>
        <v>72.766250510905508</v>
      </c>
    </row>
    <row r="30" spans="1:19" s="4" customFormat="1" ht="65.400000000000006" customHeight="1">
      <c r="A30" s="7" t="s">
        <v>48</v>
      </c>
      <c r="B30" s="14" t="s">
        <v>29</v>
      </c>
      <c r="C30" s="10">
        <f t="shared" si="3"/>
        <v>1357221</v>
      </c>
      <c r="D30" s="15">
        <v>0</v>
      </c>
      <c r="E30" s="15">
        <v>280701</v>
      </c>
      <c r="F30" s="15">
        <v>1076520</v>
      </c>
      <c r="G30" s="10">
        <f t="shared" si="8"/>
        <v>1357221</v>
      </c>
      <c r="H30" s="15">
        <v>0</v>
      </c>
      <c r="I30" s="15">
        <v>280701</v>
      </c>
      <c r="J30" s="15">
        <v>1076520</v>
      </c>
      <c r="K30" s="10">
        <f t="shared" si="4"/>
        <v>0</v>
      </c>
      <c r="L30" s="10">
        <f t="shared" si="9"/>
        <v>783343.24</v>
      </c>
      <c r="M30" s="15">
        <v>0</v>
      </c>
      <c r="N30" s="15">
        <v>0</v>
      </c>
      <c r="O30" s="15">
        <v>783343.24</v>
      </c>
      <c r="P30" s="11">
        <f t="shared" si="5"/>
        <v>57.7167049434101</v>
      </c>
      <c r="Q30" s="12">
        <v>0</v>
      </c>
      <c r="R30" s="11">
        <f t="shared" si="6"/>
        <v>0</v>
      </c>
      <c r="S30" s="11">
        <f t="shared" si="7"/>
        <v>72.766250510905508</v>
      </c>
    </row>
    <row r="31" spans="1:19" s="13" customFormat="1" ht="94.2" customHeight="1">
      <c r="A31" s="8" t="s">
        <v>60</v>
      </c>
      <c r="B31" s="9" t="s">
        <v>30</v>
      </c>
      <c r="C31" s="10">
        <f t="shared" si="3"/>
        <v>14061616</v>
      </c>
      <c r="D31" s="10">
        <f t="shared" ref="D31:F31" si="29">D32+D33+D34</f>
        <v>0</v>
      </c>
      <c r="E31" s="10">
        <f t="shared" si="29"/>
        <v>0</v>
      </c>
      <c r="F31" s="10">
        <f t="shared" si="29"/>
        <v>14061616</v>
      </c>
      <c r="G31" s="10">
        <f t="shared" ref="G31:O31" si="30">G32+G33+G34</f>
        <v>14061616.300000001</v>
      </c>
      <c r="H31" s="10">
        <f t="shared" si="30"/>
        <v>0</v>
      </c>
      <c r="I31" s="10">
        <f>I32+I33+I34</f>
        <v>0</v>
      </c>
      <c r="J31" s="10">
        <f>J32+J33+J34</f>
        <v>14061616.300000001</v>
      </c>
      <c r="K31" s="10">
        <f t="shared" si="4"/>
        <v>-0.30000000074505806</v>
      </c>
      <c r="L31" s="10">
        <f t="shared" si="30"/>
        <v>7584891.3099999996</v>
      </c>
      <c r="M31" s="10">
        <f t="shared" si="30"/>
        <v>0</v>
      </c>
      <c r="N31" s="10">
        <f t="shared" si="30"/>
        <v>0</v>
      </c>
      <c r="O31" s="10">
        <f t="shared" si="30"/>
        <v>7584891.3099999996</v>
      </c>
      <c r="P31" s="11">
        <f t="shared" si="5"/>
        <v>53.940394533450608</v>
      </c>
      <c r="Q31" s="12">
        <v>0</v>
      </c>
      <c r="R31" s="11">
        <v>0</v>
      </c>
      <c r="S31" s="11">
        <f t="shared" si="7"/>
        <v>53.940394533450608</v>
      </c>
    </row>
    <row r="32" spans="1:19" s="4" customFormat="1" ht="50.4" customHeight="1">
      <c r="A32" s="7" t="s">
        <v>48</v>
      </c>
      <c r="B32" s="14" t="s">
        <v>31</v>
      </c>
      <c r="C32" s="10">
        <f t="shared" si="3"/>
        <v>11541616</v>
      </c>
      <c r="D32" s="15">
        <v>0</v>
      </c>
      <c r="E32" s="15">
        <v>0</v>
      </c>
      <c r="F32" s="15">
        <v>11541616</v>
      </c>
      <c r="G32" s="10">
        <f t="shared" si="8"/>
        <v>11541616.300000001</v>
      </c>
      <c r="H32" s="15">
        <v>0</v>
      </c>
      <c r="I32" s="15">
        <v>0</v>
      </c>
      <c r="J32" s="15">
        <v>11541616.300000001</v>
      </c>
      <c r="K32" s="10">
        <f t="shared" si="4"/>
        <v>-0.30000000074505806</v>
      </c>
      <c r="L32" s="10">
        <f t="shared" si="9"/>
        <v>6563691.3099999996</v>
      </c>
      <c r="M32" s="15">
        <v>0</v>
      </c>
      <c r="N32" s="15">
        <v>0</v>
      </c>
      <c r="O32" s="15">
        <v>6563691.3099999996</v>
      </c>
      <c r="P32" s="11">
        <f t="shared" si="5"/>
        <v>56.869775769620759</v>
      </c>
      <c r="Q32" s="12">
        <v>0</v>
      </c>
      <c r="R32" s="11">
        <v>0</v>
      </c>
      <c r="S32" s="11">
        <f t="shared" si="7"/>
        <v>56.869775769620759</v>
      </c>
    </row>
    <row r="33" spans="1:19" s="4" customFormat="1" ht="50.4" customHeight="1">
      <c r="A33" s="7" t="s">
        <v>49</v>
      </c>
      <c r="B33" s="14" t="s">
        <v>32</v>
      </c>
      <c r="C33" s="10">
        <f t="shared" si="3"/>
        <v>2400000</v>
      </c>
      <c r="D33" s="15">
        <v>0</v>
      </c>
      <c r="E33" s="15">
        <v>0</v>
      </c>
      <c r="F33" s="15">
        <v>2400000</v>
      </c>
      <c r="G33" s="10">
        <f>H33+I33+J33</f>
        <v>2400000</v>
      </c>
      <c r="H33" s="15">
        <v>0</v>
      </c>
      <c r="I33" s="15">
        <v>0</v>
      </c>
      <c r="J33" s="15">
        <v>2400000</v>
      </c>
      <c r="K33" s="10">
        <f t="shared" si="4"/>
        <v>0</v>
      </c>
      <c r="L33" s="10">
        <f t="shared" si="9"/>
        <v>1000000</v>
      </c>
      <c r="M33" s="15">
        <v>0</v>
      </c>
      <c r="N33" s="15">
        <v>0</v>
      </c>
      <c r="O33" s="15">
        <v>1000000</v>
      </c>
      <c r="P33" s="11">
        <f t="shared" si="5"/>
        <v>41.666666666666671</v>
      </c>
      <c r="Q33" s="12">
        <v>0</v>
      </c>
      <c r="R33" s="11">
        <v>0</v>
      </c>
      <c r="S33" s="11">
        <f t="shared" si="7"/>
        <v>41.666666666666671</v>
      </c>
    </row>
    <row r="34" spans="1:19" s="4" customFormat="1" ht="50.4" customHeight="1">
      <c r="A34" s="7" t="s">
        <v>57</v>
      </c>
      <c r="B34" s="14" t="s">
        <v>33</v>
      </c>
      <c r="C34" s="10">
        <f t="shared" si="3"/>
        <v>120000</v>
      </c>
      <c r="D34" s="15">
        <v>0</v>
      </c>
      <c r="E34" s="15">
        <v>0</v>
      </c>
      <c r="F34" s="15">
        <v>120000</v>
      </c>
      <c r="G34" s="10">
        <f>H34+I34+J34</f>
        <v>120000</v>
      </c>
      <c r="H34" s="15">
        <v>0</v>
      </c>
      <c r="I34" s="15">
        <v>0</v>
      </c>
      <c r="J34" s="15">
        <v>120000</v>
      </c>
      <c r="K34" s="10">
        <f t="shared" si="4"/>
        <v>0</v>
      </c>
      <c r="L34" s="10">
        <f t="shared" si="9"/>
        <v>21200</v>
      </c>
      <c r="M34" s="15">
        <v>0</v>
      </c>
      <c r="N34" s="15">
        <v>0</v>
      </c>
      <c r="O34" s="15">
        <v>21200</v>
      </c>
      <c r="P34" s="11">
        <f t="shared" si="5"/>
        <v>17.666666666666668</v>
      </c>
      <c r="Q34" s="12">
        <v>0</v>
      </c>
      <c r="R34" s="11">
        <v>0</v>
      </c>
      <c r="S34" s="11">
        <f t="shared" si="7"/>
        <v>17.666666666666668</v>
      </c>
    </row>
    <row r="35" spans="1:19" s="13" customFormat="1" ht="63" customHeight="1">
      <c r="A35" s="8" t="s">
        <v>61</v>
      </c>
      <c r="B35" s="9" t="s">
        <v>34</v>
      </c>
      <c r="C35" s="10">
        <f t="shared" si="3"/>
        <v>993700</v>
      </c>
      <c r="D35" s="10">
        <f t="shared" ref="D35:F35" si="31">D36+D37</f>
        <v>0</v>
      </c>
      <c r="E35" s="10">
        <f t="shared" si="31"/>
        <v>334700</v>
      </c>
      <c r="F35" s="10">
        <f t="shared" si="31"/>
        <v>659000</v>
      </c>
      <c r="G35" s="10">
        <f t="shared" ref="G35:O35" si="32">G36+G37</f>
        <v>993700</v>
      </c>
      <c r="H35" s="10">
        <f t="shared" si="32"/>
        <v>0</v>
      </c>
      <c r="I35" s="10">
        <f>I36</f>
        <v>334700</v>
      </c>
      <c r="J35" s="10">
        <f t="shared" si="32"/>
        <v>659000</v>
      </c>
      <c r="K35" s="10">
        <f t="shared" si="32"/>
        <v>0</v>
      </c>
      <c r="L35" s="10">
        <f t="shared" si="32"/>
        <v>424714.63</v>
      </c>
      <c r="M35" s="10">
        <f t="shared" si="32"/>
        <v>0</v>
      </c>
      <c r="N35" s="10">
        <f t="shared" si="32"/>
        <v>159567.43</v>
      </c>
      <c r="O35" s="10">
        <f t="shared" si="32"/>
        <v>265147.2</v>
      </c>
      <c r="P35" s="11">
        <f t="shared" si="5"/>
        <v>42.740729596457683</v>
      </c>
      <c r="Q35" s="12">
        <v>0</v>
      </c>
      <c r="R35" s="11">
        <f t="shared" si="6"/>
        <v>47.674762473857186</v>
      </c>
      <c r="S35" s="11">
        <f t="shared" si="7"/>
        <v>40.234779969650987</v>
      </c>
    </row>
    <row r="36" spans="1:19" s="4" customFormat="1" ht="50.4" customHeight="1">
      <c r="A36" s="7" t="s">
        <v>47</v>
      </c>
      <c r="B36" s="14" t="s">
        <v>11</v>
      </c>
      <c r="C36" s="10">
        <f t="shared" si="3"/>
        <v>334700</v>
      </c>
      <c r="D36" s="15">
        <v>0</v>
      </c>
      <c r="E36" s="15">
        <v>334700</v>
      </c>
      <c r="F36" s="15">
        <v>0</v>
      </c>
      <c r="G36" s="10">
        <f t="shared" si="8"/>
        <v>334700</v>
      </c>
      <c r="H36" s="15">
        <v>0</v>
      </c>
      <c r="I36" s="15">
        <v>334700</v>
      </c>
      <c r="J36" s="15">
        <v>0</v>
      </c>
      <c r="K36" s="10">
        <f t="shared" si="4"/>
        <v>0</v>
      </c>
      <c r="L36" s="10">
        <f t="shared" si="9"/>
        <v>159567.43</v>
      </c>
      <c r="M36" s="15">
        <v>0</v>
      </c>
      <c r="N36" s="15">
        <v>159567.43</v>
      </c>
      <c r="O36" s="15">
        <v>0</v>
      </c>
      <c r="P36" s="11">
        <f t="shared" si="5"/>
        <v>47.674762473857186</v>
      </c>
      <c r="Q36" s="12">
        <v>0</v>
      </c>
      <c r="R36" s="11">
        <f t="shared" si="6"/>
        <v>47.674762473857186</v>
      </c>
      <c r="S36" s="11">
        <v>0</v>
      </c>
    </row>
    <row r="37" spans="1:19" s="4" customFormat="1" ht="50.4" customHeight="1">
      <c r="A37" s="7" t="s">
        <v>48</v>
      </c>
      <c r="B37" s="14" t="s">
        <v>62</v>
      </c>
      <c r="C37" s="10">
        <f t="shared" si="3"/>
        <v>659000</v>
      </c>
      <c r="D37" s="15">
        <v>0</v>
      </c>
      <c r="E37" s="15">
        <v>0</v>
      </c>
      <c r="F37" s="15">
        <v>659000</v>
      </c>
      <c r="G37" s="10">
        <f t="shared" si="8"/>
        <v>659000</v>
      </c>
      <c r="H37" s="15">
        <v>0</v>
      </c>
      <c r="I37" s="15">
        <v>0</v>
      </c>
      <c r="J37" s="15">
        <v>659000</v>
      </c>
      <c r="K37" s="10">
        <f t="shared" ref="K37:K40" si="33">C37-G37</f>
        <v>0</v>
      </c>
      <c r="L37" s="10">
        <f t="shared" ref="L37" si="34">M37+N37+O37</f>
        <v>265147.2</v>
      </c>
      <c r="M37" s="15">
        <v>0</v>
      </c>
      <c r="N37" s="15">
        <v>0</v>
      </c>
      <c r="O37" s="15">
        <v>265147.2</v>
      </c>
      <c r="P37" s="11">
        <f t="shared" si="5"/>
        <v>40.234779969650987</v>
      </c>
      <c r="Q37" s="12">
        <v>0</v>
      </c>
      <c r="R37" s="11">
        <v>0</v>
      </c>
      <c r="S37" s="11">
        <f t="shared" si="7"/>
        <v>40.234779969650987</v>
      </c>
    </row>
    <row r="38" spans="1:19" s="4" customFormat="1" ht="112.8" customHeight="1">
      <c r="A38" s="8" t="s">
        <v>70</v>
      </c>
      <c r="B38" s="9" t="s">
        <v>71</v>
      </c>
      <c r="C38" s="10">
        <f t="shared" ref="C38:C40" si="35">SUM(D38:F38)</f>
        <v>0</v>
      </c>
      <c r="D38" s="10">
        <f t="shared" ref="D38:J38" si="36">D39+D40</f>
        <v>0</v>
      </c>
      <c r="E38" s="10">
        <f t="shared" si="36"/>
        <v>0</v>
      </c>
      <c r="F38" s="10">
        <f t="shared" si="36"/>
        <v>0</v>
      </c>
      <c r="G38" s="10">
        <f t="shared" si="36"/>
        <v>100000</v>
      </c>
      <c r="H38" s="10">
        <f t="shared" si="36"/>
        <v>0</v>
      </c>
      <c r="I38" s="10">
        <f t="shared" si="36"/>
        <v>0</v>
      </c>
      <c r="J38" s="10">
        <f t="shared" si="36"/>
        <v>100000</v>
      </c>
      <c r="K38" s="10">
        <f t="shared" si="33"/>
        <v>-100000</v>
      </c>
      <c r="L38" s="10">
        <f t="shared" ref="L38:O38" si="37">L39+L40</f>
        <v>0</v>
      </c>
      <c r="M38" s="10">
        <f t="shared" si="37"/>
        <v>0</v>
      </c>
      <c r="N38" s="10">
        <f t="shared" si="37"/>
        <v>0</v>
      </c>
      <c r="O38" s="10">
        <f t="shared" si="37"/>
        <v>0</v>
      </c>
      <c r="P38" s="11">
        <v>0</v>
      </c>
      <c r="Q38" s="12">
        <v>0</v>
      </c>
      <c r="R38" s="11">
        <v>0</v>
      </c>
      <c r="S38" s="11">
        <v>0</v>
      </c>
    </row>
    <row r="39" spans="1:19" s="4" customFormat="1" ht="78.599999999999994" customHeight="1">
      <c r="A39" s="7" t="s">
        <v>47</v>
      </c>
      <c r="B39" s="14" t="s">
        <v>72</v>
      </c>
      <c r="C39" s="10">
        <f t="shared" si="35"/>
        <v>0</v>
      </c>
      <c r="D39" s="15">
        <v>0</v>
      </c>
      <c r="E39" s="15">
        <v>0</v>
      </c>
      <c r="F39" s="15">
        <v>0</v>
      </c>
      <c r="G39" s="10">
        <f t="shared" ref="G39:G40" si="38">H39+I39+J39</f>
        <v>0</v>
      </c>
      <c r="H39" s="15">
        <v>0</v>
      </c>
      <c r="I39" s="15">
        <v>0</v>
      </c>
      <c r="J39" s="15">
        <v>0</v>
      </c>
      <c r="K39" s="10">
        <f t="shared" si="33"/>
        <v>0</v>
      </c>
      <c r="L39" s="10">
        <f t="shared" ref="L39:L40" si="39">M39+N39+O39</f>
        <v>0</v>
      </c>
      <c r="M39" s="15">
        <v>0</v>
      </c>
      <c r="N39" s="15">
        <v>0</v>
      </c>
      <c r="O39" s="15">
        <v>0</v>
      </c>
      <c r="P39" s="11">
        <v>0</v>
      </c>
      <c r="Q39" s="12">
        <v>0</v>
      </c>
      <c r="R39" s="11">
        <v>0</v>
      </c>
      <c r="S39" s="11">
        <v>0</v>
      </c>
    </row>
    <row r="40" spans="1:19" s="4" customFormat="1" ht="84" customHeight="1">
      <c r="A40" s="7" t="s">
        <v>48</v>
      </c>
      <c r="B40" s="14" t="s">
        <v>73</v>
      </c>
      <c r="C40" s="10">
        <f t="shared" si="35"/>
        <v>0</v>
      </c>
      <c r="D40" s="15">
        <v>0</v>
      </c>
      <c r="E40" s="15">
        <v>0</v>
      </c>
      <c r="F40" s="15">
        <v>0</v>
      </c>
      <c r="G40" s="10">
        <f t="shared" si="38"/>
        <v>100000</v>
      </c>
      <c r="H40" s="15">
        <v>0</v>
      </c>
      <c r="I40" s="15">
        <v>0</v>
      </c>
      <c r="J40" s="15">
        <v>100000</v>
      </c>
      <c r="K40" s="10">
        <f t="shared" si="33"/>
        <v>-100000</v>
      </c>
      <c r="L40" s="10">
        <f t="shared" si="39"/>
        <v>0</v>
      </c>
      <c r="M40" s="15">
        <v>0</v>
      </c>
      <c r="N40" s="15">
        <v>0</v>
      </c>
      <c r="O40" s="15">
        <v>0</v>
      </c>
      <c r="P40" s="11">
        <v>0</v>
      </c>
      <c r="Q40" s="12">
        <v>0</v>
      </c>
      <c r="R40" s="11">
        <v>0</v>
      </c>
      <c r="S40" s="11">
        <v>0</v>
      </c>
    </row>
    <row r="41" spans="1:19" s="13" customFormat="1" ht="127.8" customHeight="1">
      <c r="A41" s="8" t="s">
        <v>63</v>
      </c>
      <c r="B41" s="9" t="s">
        <v>35</v>
      </c>
      <c r="C41" s="10">
        <f t="shared" si="3"/>
        <v>20926717</v>
      </c>
      <c r="D41" s="10">
        <f t="shared" ref="D41:F41" si="40">D42+D43</f>
        <v>0</v>
      </c>
      <c r="E41" s="10">
        <f t="shared" si="40"/>
        <v>5007884</v>
      </c>
      <c r="F41" s="10">
        <f t="shared" si="40"/>
        <v>15918833</v>
      </c>
      <c r="G41" s="10">
        <f t="shared" ref="G41:O41" si="41">G42+G43</f>
        <v>20926717</v>
      </c>
      <c r="H41" s="10">
        <f t="shared" si="41"/>
        <v>0</v>
      </c>
      <c r="I41" s="10">
        <f t="shared" si="41"/>
        <v>5007884</v>
      </c>
      <c r="J41" s="10">
        <f t="shared" si="41"/>
        <v>15918833</v>
      </c>
      <c r="K41" s="10">
        <f t="shared" si="4"/>
        <v>0</v>
      </c>
      <c r="L41" s="10">
        <f t="shared" si="41"/>
        <v>9796278.4000000004</v>
      </c>
      <c r="M41" s="10">
        <f t="shared" si="41"/>
        <v>0</v>
      </c>
      <c r="N41" s="10">
        <f t="shared" si="41"/>
        <v>2921264</v>
      </c>
      <c r="O41" s="10">
        <f t="shared" si="41"/>
        <v>6875014.4000000004</v>
      </c>
      <c r="P41" s="11">
        <f t="shared" si="5"/>
        <v>46.812304099109284</v>
      </c>
      <c r="Q41" s="12">
        <v>0</v>
      </c>
      <c r="R41" s="11">
        <f t="shared" si="6"/>
        <v>58.333300052477256</v>
      </c>
      <c r="S41" s="11">
        <f t="shared" si="7"/>
        <v>43.187929667959956</v>
      </c>
    </row>
    <row r="42" spans="1:19" s="4" customFormat="1" ht="52.8" customHeight="1">
      <c r="A42" s="7" t="s">
        <v>48</v>
      </c>
      <c r="B42" s="14" t="s">
        <v>36</v>
      </c>
      <c r="C42" s="10">
        <f t="shared" si="3"/>
        <v>5007884</v>
      </c>
      <c r="D42" s="15">
        <v>0</v>
      </c>
      <c r="E42" s="15">
        <v>5007884</v>
      </c>
      <c r="F42" s="15">
        <v>0</v>
      </c>
      <c r="G42" s="10">
        <f t="shared" si="8"/>
        <v>5007884</v>
      </c>
      <c r="H42" s="15">
        <v>0</v>
      </c>
      <c r="I42" s="15">
        <v>5007884</v>
      </c>
      <c r="J42" s="15">
        <v>0</v>
      </c>
      <c r="K42" s="10">
        <f t="shared" si="4"/>
        <v>0</v>
      </c>
      <c r="L42" s="10">
        <f t="shared" si="9"/>
        <v>2921264</v>
      </c>
      <c r="M42" s="15">
        <v>0</v>
      </c>
      <c r="N42" s="15">
        <v>2921264</v>
      </c>
      <c r="O42" s="15">
        <v>0</v>
      </c>
      <c r="P42" s="11">
        <f t="shared" si="5"/>
        <v>58.333300052477256</v>
      </c>
      <c r="Q42" s="12">
        <v>0</v>
      </c>
      <c r="R42" s="11">
        <f t="shared" si="6"/>
        <v>58.333300052477256</v>
      </c>
      <c r="S42" s="11">
        <v>0</v>
      </c>
    </row>
    <row r="43" spans="1:19" s="4" customFormat="1" ht="52.8" customHeight="1">
      <c r="A43" s="7" t="s">
        <v>49</v>
      </c>
      <c r="B43" s="14" t="s">
        <v>37</v>
      </c>
      <c r="C43" s="10">
        <f t="shared" si="3"/>
        <v>15918833</v>
      </c>
      <c r="D43" s="15">
        <v>0</v>
      </c>
      <c r="E43" s="15">
        <v>0</v>
      </c>
      <c r="F43" s="15">
        <v>15918833</v>
      </c>
      <c r="G43" s="10">
        <f t="shared" si="8"/>
        <v>15918833</v>
      </c>
      <c r="H43" s="15">
        <v>0</v>
      </c>
      <c r="I43" s="15">
        <v>0</v>
      </c>
      <c r="J43" s="15">
        <v>15918833</v>
      </c>
      <c r="K43" s="10">
        <f t="shared" si="4"/>
        <v>0</v>
      </c>
      <c r="L43" s="10">
        <f t="shared" si="9"/>
        <v>6875014.4000000004</v>
      </c>
      <c r="M43" s="15">
        <v>0</v>
      </c>
      <c r="N43" s="15">
        <v>0</v>
      </c>
      <c r="O43" s="15">
        <v>6875014.4000000004</v>
      </c>
      <c r="P43" s="11">
        <f t="shared" si="5"/>
        <v>43.187929667959956</v>
      </c>
      <c r="Q43" s="12">
        <v>0</v>
      </c>
      <c r="R43" s="11">
        <v>0</v>
      </c>
      <c r="S43" s="11">
        <f t="shared" si="7"/>
        <v>43.187929667959956</v>
      </c>
    </row>
    <row r="44" spans="1:19" s="13" customFormat="1" ht="80.400000000000006" customHeight="1">
      <c r="A44" s="8" t="s">
        <v>64</v>
      </c>
      <c r="B44" s="9" t="s">
        <v>38</v>
      </c>
      <c r="C44" s="10">
        <f t="shared" si="3"/>
        <v>110000</v>
      </c>
      <c r="D44" s="10">
        <f t="shared" ref="D44:F44" si="42">D45</f>
        <v>0</v>
      </c>
      <c r="E44" s="10">
        <f t="shared" si="42"/>
        <v>0</v>
      </c>
      <c r="F44" s="10">
        <f t="shared" si="42"/>
        <v>110000</v>
      </c>
      <c r="G44" s="10">
        <f t="shared" ref="G44:O44" si="43">G45</f>
        <v>110000</v>
      </c>
      <c r="H44" s="10">
        <f t="shared" si="43"/>
        <v>0</v>
      </c>
      <c r="I44" s="10">
        <f t="shared" si="43"/>
        <v>0</v>
      </c>
      <c r="J44" s="10">
        <f t="shared" si="43"/>
        <v>110000</v>
      </c>
      <c r="K44" s="10">
        <f t="shared" si="4"/>
        <v>0</v>
      </c>
      <c r="L44" s="10">
        <f t="shared" si="43"/>
        <v>65547</v>
      </c>
      <c r="M44" s="10">
        <f t="shared" si="43"/>
        <v>0</v>
      </c>
      <c r="N44" s="10">
        <f t="shared" si="43"/>
        <v>0</v>
      </c>
      <c r="O44" s="10">
        <f t="shared" si="43"/>
        <v>65547</v>
      </c>
      <c r="P44" s="11">
        <f t="shared" si="5"/>
        <v>59.588181818181816</v>
      </c>
      <c r="Q44" s="12">
        <v>0</v>
      </c>
      <c r="R44" s="11">
        <v>0</v>
      </c>
      <c r="S44" s="11">
        <f t="shared" si="7"/>
        <v>59.588181818181816</v>
      </c>
    </row>
    <row r="45" spans="1:19" s="4" customFormat="1" ht="45" customHeight="1">
      <c r="A45" s="7" t="s">
        <v>47</v>
      </c>
      <c r="B45" s="14" t="s">
        <v>39</v>
      </c>
      <c r="C45" s="10">
        <f t="shared" si="3"/>
        <v>110000</v>
      </c>
      <c r="D45" s="15">
        <v>0</v>
      </c>
      <c r="E45" s="15">
        <v>0</v>
      </c>
      <c r="F45" s="15">
        <v>110000</v>
      </c>
      <c r="G45" s="10">
        <f t="shared" si="8"/>
        <v>110000</v>
      </c>
      <c r="H45" s="15">
        <v>0</v>
      </c>
      <c r="I45" s="15">
        <v>0</v>
      </c>
      <c r="J45" s="15">
        <v>110000</v>
      </c>
      <c r="K45" s="10">
        <f>C45-G45</f>
        <v>0</v>
      </c>
      <c r="L45" s="10">
        <f t="shared" si="9"/>
        <v>65547</v>
      </c>
      <c r="M45" s="15">
        <v>0</v>
      </c>
      <c r="N45" s="15">
        <v>0</v>
      </c>
      <c r="O45" s="15">
        <v>65547</v>
      </c>
      <c r="P45" s="11">
        <f t="shared" si="5"/>
        <v>59.588181818181816</v>
      </c>
      <c r="Q45" s="12">
        <v>0</v>
      </c>
      <c r="R45" s="11">
        <v>0</v>
      </c>
      <c r="S45" s="11">
        <f t="shared" si="7"/>
        <v>59.588181818181816</v>
      </c>
    </row>
    <row r="46" spans="1:19" s="13" customFormat="1" ht="64.8" customHeight="1">
      <c r="A46" s="8" t="s">
        <v>65</v>
      </c>
      <c r="B46" s="9" t="s">
        <v>40</v>
      </c>
      <c r="C46" s="10">
        <f t="shared" si="3"/>
        <v>16000</v>
      </c>
      <c r="D46" s="10">
        <f t="shared" ref="D46:F46" si="44">D47+D48</f>
        <v>0</v>
      </c>
      <c r="E46" s="10">
        <f t="shared" si="44"/>
        <v>0</v>
      </c>
      <c r="F46" s="10">
        <f t="shared" si="44"/>
        <v>16000</v>
      </c>
      <c r="G46" s="10">
        <f t="shared" ref="G46:O46" si="45">G47+G48</f>
        <v>374700</v>
      </c>
      <c r="H46" s="10">
        <f t="shared" si="45"/>
        <v>0</v>
      </c>
      <c r="I46" s="10">
        <f t="shared" si="45"/>
        <v>334700</v>
      </c>
      <c r="J46" s="10">
        <f t="shared" si="45"/>
        <v>40000</v>
      </c>
      <c r="K46" s="10">
        <f t="shared" si="4"/>
        <v>-358700</v>
      </c>
      <c r="L46" s="10">
        <f t="shared" si="45"/>
        <v>80593.03</v>
      </c>
      <c r="M46" s="10">
        <f t="shared" si="45"/>
        <v>0</v>
      </c>
      <c r="N46" s="10">
        <f t="shared" si="45"/>
        <v>42315</v>
      </c>
      <c r="O46" s="10">
        <f t="shared" si="45"/>
        <v>38278.03</v>
      </c>
      <c r="P46" s="11">
        <f t="shared" si="5"/>
        <v>21.508681611956231</v>
      </c>
      <c r="Q46" s="12">
        <v>0</v>
      </c>
      <c r="R46" s="11">
        <v>0</v>
      </c>
      <c r="S46" s="11">
        <f t="shared" si="7"/>
        <v>95.695075000000003</v>
      </c>
    </row>
    <row r="47" spans="1:19" s="4" customFormat="1" ht="35.4" customHeight="1">
      <c r="A47" s="7" t="s">
        <v>47</v>
      </c>
      <c r="B47" s="14" t="s">
        <v>41</v>
      </c>
      <c r="C47" s="10">
        <f t="shared" si="3"/>
        <v>16000</v>
      </c>
      <c r="D47" s="15">
        <v>0</v>
      </c>
      <c r="E47" s="15">
        <v>0</v>
      </c>
      <c r="F47" s="15">
        <v>16000</v>
      </c>
      <c r="G47" s="10">
        <f t="shared" si="8"/>
        <v>40000</v>
      </c>
      <c r="H47" s="15">
        <v>0</v>
      </c>
      <c r="I47" s="15">
        <v>0</v>
      </c>
      <c r="J47" s="15">
        <v>40000</v>
      </c>
      <c r="K47" s="10">
        <f t="shared" si="4"/>
        <v>-24000</v>
      </c>
      <c r="L47" s="10">
        <f t="shared" si="9"/>
        <v>38278.03</v>
      </c>
      <c r="M47" s="15">
        <v>0</v>
      </c>
      <c r="N47" s="15">
        <v>0</v>
      </c>
      <c r="O47" s="15">
        <v>38278.03</v>
      </c>
      <c r="P47" s="11">
        <f t="shared" si="5"/>
        <v>95.695075000000003</v>
      </c>
      <c r="Q47" s="12">
        <v>0</v>
      </c>
      <c r="R47" s="11">
        <v>0</v>
      </c>
      <c r="S47" s="11">
        <f t="shared" si="7"/>
        <v>95.695075000000003</v>
      </c>
    </row>
    <row r="48" spans="1:19" s="4" customFormat="1" ht="35.4" customHeight="1">
      <c r="A48" s="7" t="s">
        <v>48</v>
      </c>
      <c r="B48" s="14" t="s">
        <v>42</v>
      </c>
      <c r="C48" s="10">
        <f t="shared" si="3"/>
        <v>0</v>
      </c>
      <c r="D48" s="15">
        <v>0</v>
      </c>
      <c r="E48" s="15">
        <v>0</v>
      </c>
      <c r="F48" s="15">
        <v>0</v>
      </c>
      <c r="G48" s="10">
        <f t="shared" si="8"/>
        <v>334700</v>
      </c>
      <c r="H48" s="15">
        <v>0</v>
      </c>
      <c r="I48" s="15">
        <v>334700</v>
      </c>
      <c r="J48" s="15">
        <v>0</v>
      </c>
      <c r="K48" s="10">
        <f t="shared" si="4"/>
        <v>-334700</v>
      </c>
      <c r="L48" s="10">
        <f t="shared" si="9"/>
        <v>42315</v>
      </c>
      <c r="M48" s="15">
        <v>0</v>
      </c>
      <c r="N48" s="15">
        <v>42315</v>
      </c>
      <c r="O48" s="15">
        <v>0</v>
      </c>
      <c r="P48" s="11">
        <f t="shared" si="5"/>
        <v>12.642665073199879</v>
      </c>
      <c r="Q48" s="12">
        <v>0</v>
      </c>
      <c r="R48" s="11">
        <f t="shared" si="6"/>
        <v>12.642665073199879</v>
      </c>
      <c r="S48" s="11">
        <v>0</v>
      </c>
    </row>
    <row r="49" spans="1:19" s="13" customFormat="1" ht="76.8" customHeight="1">
      <c r="A49" s="8" t="s">
        <v>66</v>
      </c>
      <c r="B49" s="9" t="s">
        <v>43</v>
      </c>
      <c r="C49" s="10">
        <f t="shared" si="3"/>
        <v>12000</v>
      </c>
      <c r="D49" s="10">
        <f>D50</f>
        <v>0</v>
      </c>
      <c r="E49" s="10">
        <f>E50</f>
        <v>0</v>
      </c>
      <c r="F49" s="10">
        <f>F50</f>
        <v>12000</v>
      </c>
      <c r="G49" s="10">
        <f t="shared" ref="G49:O49" si="46">G50</f>
        <v>12000</v>
      </c>
      <c r="H49" s="10">
        <f>H50</f>
        <v>0</v>
      </c>
      <c r="I49" s="10">
        <f>I50</f>
        <v>0</v>
      </c>
      <c r="J49" s="10">
        <f>J50</f>
        <v>12000</v>
      </c>
      <c r="K49" s="10">
        <f t="shared" si="4"/>
        <v>0</v>
      </c>
      <c r="L49" s="10">
        <f t="shared" si="46"/>
        <v>1794.6</v>
      </c>
      <c r="M49" s="10">
        <f t="shared" si="46"/>
        <v>0</v>
      </c>
      <c r="N49" s="10">
        <f t="shared" si="46"/>
        <v>0</v>
      </c>
      <c r="O49" s="10">
        <f t="shared" si="46"/>
        <v>1794.6</v>
      </c>
      <c r="P49" s="11">
        <f t="shared" si="5"/>
        <v>14.954999999999998</v>
      </c>
      <c r="Q49" s="12">
        <v>0</v>
      </c>
      <c r="R49" s="11">
        <v>0</v>
      </c>
      <c r="S49" s="11">
        <f t="shared" si="7"/>
        <v>14.954999999999998</v>
      </c>
    </row>
    <row r="50" spans="1:19" s="4" customFormat="1" ht="35.4" customHeight="1">
      <c r="A50" s="7" t="s">
        <v>47</v>
      </c>
      <c r="B50" s="14" t="s">
        <v>44</v>
      </c>
      <c r="C50" s="10">
        <f t="shared" si="3"/>
        <v>12000</v>
      </c>
      <c r="D50" s="15">
        <v>0</v>
      </c>
      <c r="E50" s="15">
        <v>0</v>
      </c>
      <c r="F50" s="15">
        <v>12000</v>
      </c>
      <c r="G50" s="10">
        <f>H50+I50+J50</f>
        <v>12000</v>
      </c>
      <c r="H50" s="15">
        <v>0</v>
      </c>
      <c r="I50" s="15">
        <v>0</v>
      </c>
      <c r="J50" s="15">
        <v>12000</v>
      </c>
      <c r="K50" s="10">
        <f t="shared" si="4"/>
        <v>0</v>
      </c>
      <c r="L50" s="10">
        <f t="shared" si="9"/>
        <v>1794.6</v>
      </c>
      <c r="M50" s="15">
        <v>0</v>
      </c>
      <c r="N50" s="15">
        <v>0</v>
      </c>
      <c r="O50" s="15">
        <v>1794.6</v>
      </c>
      <c r="P50" s="11">
        <f t="shared" si="5"/>
        <v>14.954999999999998</v>
      </c>
      <c r="Q50" s="12">
        <v>0</v>
      </c>
      <c r="R50" s="11">
        <v>0</v>
      </c>
      <c r="S50" s="11">
        <f t="shared" si="7"/>
        <v>14.954999999999998</v>
      </c>
    </row>
    <row r="51" spans="1:19" s="13" customFormat="1" ht="45" customHeight="1">
      <c r="A51" s="8"/>
      <c r="B51" s="9" t="s">
        <v>45</v>
      </c>
      <c r="C51" s="10">
        <f>C4+C8+C12+C16+C18+C21+C23+C27+C29+C31+C35+C41+C44+C46+C49+C38</f>
        <v>484443561</v>
      </c>
      <c r="D51" s="10">
        <f t="shared" ref="D51:L51" si="47">D4+D8+D12+D16+D18+D21+D23+D27+D29+D31+D35+D41+D44+D46+D49+D38</f>
        <v>65058241.450000003</v>
      </c>
      <c r="E51" s="10">
        <f t="shared" si="47"/>
        <v>177706938.55000001</v>
      </c>
      <c r="F51" s="10">
        <f t="shared" si="47"/>
        <v>241678381</v>
      </c>
      <c r="G51" s="10">
        <f t="shared" si="47"/>
        <v>486375122.15000004</v>
      </c>
      <c r="H51" s="10">
        <f t="shared" si="47"/>
        <v>65058241.450000003</v>
      </c>
      <c r="I51" s="10">
        <f t="shared" si="47"/>
        <v>249034486.55000001</v>
      </c>
      <c r="J51" s="10">
        <f t="shared" si="47"/>
        <v>172282394.15000001</v>
      </c>
      <c r="K51" s="10">
        <f t="shared" si="47"/>
        <v>-1931561.1500000022</v>
      </c>
      <c r="L51" s="10">
        <f t="shared" si="47"/>
        <v>207570029.66999999</v>
      </c>
      <c r="M51" s="10">
        <f>M4+M8+M12+M16+M18+M21+M23+M27+M29+M31+M35+M41+M44+M46+M49+M38</f>
        <v>30339905.91</v>
      </c>
      <c r="N51" s="10">
        <f>N4+N8+N12+N16+N18+N21+N23+N27+N29+N31+N35+N41+N44+N46+N49+N38</f>
        <v>116721963.40000002</v>
      </c>
      <c r="O51" s="10">
        <f>O4+O8+O12+O16+O18+O21+O23+O27+O29+O31+O35+O41+O44+O46+O49+O38</f>
        <v>60508160.360000007</v>
      </c>
      <c r="P51" s="11">
        <f t="shared" si="5"/>
        <v>42.676942182496035</v>
      </c>
      <c r="Q51" s="12">
        <f t="shared" si="12"/>
        <v>46.634992329630514</v>
      </c>
      <c r="R51" s="11">
        <f t="shared" si="6"/>
        <v>46.869799045508955</v>
      </c>
      <c r="S51" s="11">
        <f t="shared" si="7"/>
        <v>35.12149959288223</v>
      </c>
    </row>
    <row r="52" spans="1:19" s="4" customFormat="1" ht="45" customHeight="1">
      <c r="A52" s="24" t="s">
        <v>68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16"/>
      <c r="M52" s="16"/>
      <c r="N52" s="16"/>
      <c r="O52" s="16"/>
      <c r="P52" s="16"/>
      <c r="Q52" s="16"/>
      <c r="R52" s="18" t="s">
        <v>69</v>
      </c>
      <c r="S52" s="18"/>
    </row>
    <row r="53" spans="1:19">
      <c r="A53" s="17"/>
      <c r="B53" s="17"/>
    </row>
  </sheetData>
  <mergeCells count="10">
    <mergeCell ref="A53:B53"/>
    <mergeCell ref="R52:S52"/>
    <mergeCell ref="A1:S1"/>
    <mergeCell ref="A2:A3"/>
    <mergeCell ref="B2:B3"/>
    <mergeCell ref="P2:S2"/>
    <mergeCell ref="L2:O2"/>
    <mergeCell ref="G2:J2"/>
    <mergeCell ref="C2:F2"/>
    <mergeCell ref="A52:K52"/>
  </mergeCells>
  <pageMargins left="0.25" right="0.25" top="0.75" bottom="0.75" header="0.3" footer="0.3"/>
  <pageSetup paperSize="9" scale="45" orientation="landscape" verticalDpi="0" r:id="rId1"/>
  <rowBreaks count="2" manualBreakCount="2">
    <brk id="20" max="18" man="1"/>
    <brk id="37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2023-07-11T13:31:50Z</cp:lastPrinted>
  <dcterms:created xsi:type="dcterms:W3CDTF">2020-07-23T12:45:56Z</dcterms:created>
  <dcterms:modified xsi:type="dcterms:W3CDTF">2023-07-11T13:32:36Z</dcterms:modified>
</cp:coreProperties>
</file>