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Лист1!$A$1:$S$52</definedName>
  </definedNames>
  <calcPr calcId="125725"/>
</workbook>
</file>

<file path=xl/calcChain.xml><?xml version="1.0" encoding="utf-8"?>
<calcChain xmlns="http://schemas.openxmlformats.org/spreadsheetml/2006/main">
  <c r="S51" i="1"/>
  <c r="R51"/>
  <c r="Q51"/>
  <c r="P51"/>
  <c r="S50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4"/>
  <c r="R44"/>
  <c r="Q44"/>
  <c r="P44"/>
  <c r="S43"/>
  <c r="R43"/>
  <c r="Q43"/>
  <c r="P43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6"/>
  <c r="R36"/>
  <c r="Q36"/>
  <c r="P36"/>
  <c r="S35"/>
  <c r="R35"/>
  <c r="Q35"/>
  <c r="P35"/>
  <c r="S34"/>
  <c r="R34"/>
  <c r="Q34"/>
  <c r="P34"/>
  <c r="S33"/>
  <c r="R33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S28"/>
  <c r="R28"/>
  <c r="Q28"/>
  <c r="P28"/>
  <c r="S27"/>
  <c r="R27"/>
  <c r="Q27"/>
  <c r="P27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20"/>
  <c r="R20"/>
  <c r="Q20"/>
  <c r="P20"/>
  <c r="S19"/>
  <c r="R19"/>
  <c r="Q19"/>
  <c r="P19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R13"/>
  <c r="Q13"/>
  <c r="P13"/>
  <c r="S12"/>
  <c r="R12"/>
  <c r="Q12"/>
  <c r="P12"/>
  <c r="S11"/>
  <c r="R11"/>
  <c r="Q11"/>
  <c r="P11"/>
  <c r="S10"/>
  <c r="R10"/>
  <c r="Q10"/>
  <c r="P10"/>
  <c r="S9"/>
  <c r="R9"/>
  <c r="Q9"/>
  <c r="P9"/>
  <c r="S7"/>
  <c r="R7"/>
  <c r="Q7"/>
  <c r="P7"/>
  <c r="S6"/>
  <c r="R6"/>
  <c r="Q6"/>
  <c r="P6"/>
  <c r="S5"/>
  <c r="R5"/>
  <c r="Q5"/>
  <c r="P5"/>
  <c r="S4"/>
  <c r="R4"/>
  <c r="Q4"/>
  <c r="P4"/>
  <c r="G15"/>
  <c r="K36"/>
  <c r="G40"/>
  <c r="O44"/>
  <c r="G47"/>
  <c r="L40"/>
  <c r="C40"/>
  <c r="L39"/>
  <c r="G39"/>
  <c r="C39"/>
  <c r="O38"/>
  <c r="N38"/>
  <c r="M38"/>
  <c r="J38"/>
  <c r="I38"/>
  <c r="H38"/>
  <c r="F38"/>
  <c r="E38"/>
  <c r="D38"/>
  <c r="G13"/>
  <c r="I35"/>
  <c r="C47"/>
  <c r="O18"/>
  <c r="C50"/>
  <c r="F49"/>
  <c r="E49"/>
  <c r="D49"/>
  <c r="C48"/>
  <c r="F46"/>
  <c r="E46"/>
  <c r="D46"/>
  <c r="C45"/>
  <c r="F44"/>
  <c r="E44"/>
  <c r="D44"/>
  <c r="C43"/>
  <c r="C42"/>
  <c r="F41"/>
  <c r="E41"/>
  <c r="D41"/>
  <c r="C37"/>
  <c r="C36"/>
  <c r="F35"/>
  <c r="E35"/>
  <c r="D35"/>
  <c r="C34"/>
  <c r="C33"/>
  <c r="C32"/>
  <c r="F31"/>
  <c r="E31"/>
  <c r="D31"/>
  <c r="C30"/>
  <c r="F29"/>
  <c r="E29"/>
  <c r="D29"/>
  <c r="C28"/>
  <c r="F27"/>
  <c r="E27"/>
  <c r="D27"/>
  <c r="C26"/>
  <c r="C25"/>
  <c r="C24"/>
  <c r="F23"/>
  <c r="E23"/>
  <c r="D23"/>
  <c r="C22"/>
  <c r="F21"/>
  <c r="E21"/>
  <c r="D21"/>
  <c r="C20"/>
  <c r="C19"/>
  <c r="F18"/>
  <c r="E18"/>
  <c r="D18"/>
  <c r="C17"/>
  <c r="F16"/>
  <c r="E16"/>
  <c r="D16"/>
  <c r="C15"/>
  <c r="C14"/>
  <c r="C13"/>
  <c r="F12"/>
  <c r="E12"/>
  <c r="D12"/>
  <c r="C11"/>
  <c r="C10"/>
  <c r="C9"/>
  <c r="F8"/>
  <c r="E8"/>
  <c r="D8"/>
  <c r="C7"/>
  <c r="C6"/>
  <c r="C5"/>
  <c r="F4"/>
  <c r="E4"/>
  <c r="D4"/>
  <c r="D51" l="1"/>
  <c r="F51"/>
  <c r="E51"/>
  <c r="K39"/>
  <c r="K40"/>
  <c r="G38"/>
  <c r="C38"/>
  <c r="L38"/>
  <c r="C18"/>
  <c r="C8"/>
  <c r="C4"/>
  <c r="C29"/>
  <c r="C35"/>
  <c r="C44"/>
  <c r="C49"/>
  <c r="C46"/>
  <c r="C16"/>
  <c r="C41"/>
  <c r="C21"/>
  <c r="C23"/>
  <c r="C27"/>
  <c r="C31"/>
  <c r="C12"/>
  <c r="H18"/>
  <c r="I18"/>
  <c r="J18"/>
  <c r="J44"/>
  <c r="G37"/>
  <c r="L37"/>
  <c r="O35"/>
  <c r="N35"/>
  <c r="M35"/>
  <c r="J35"/>
  <c r="H35"/>
  <c r="G20"/>
  <c r="L20"/>
  <c r="N18"/>
  <c r="M18"/>
  <c r="L10"/>
  <c r="O49"/>
  <c r="N49"/>
  <c r="M49"/>
  <c r="J49"/>
  <c r="I49"/>
  <c r="H49"/>
  <c r="O46"/>
  <c r="N46"/>
  <c r="M46"/>
  <c r="J46"/>
  <c r="I46"/>
  <c r="H46"/>
  <c r="N44"/>
  <c r="M44"/>
  <c r="I44"/>
  <c r="H44"/>
  <c r="O41"/>
  <c r="N41"/>
  <c r="M41"/>
  <c r="J41"/>
  <c r="I41"/>
  <c r="H41"/>
  <c r="O31"/>
  <c r="N31"/>
  <c r="M31"/>
  <c r="J31"/>
  <c r="I31"/>
  <c r="H31"/>
  <c r="O29"/>
  <c r="N29"/>
  <c r="M29"/>
  <c r="J29"/>
  <c r="I29"/>
  <c r="H29"/>
  <c r="O27"/>
  <c r="N27"/>
  <c r="M27"/>
  <c r="J27"/>
  <c r="I27"/>
  <c r="H27"/>
  <c r="O23"/>
  <c r="N23"/>
  <c r="M23"/>
  <c r="J23"/>
  <c r="I23"/>
  <c r="H23"/>
  <c r="O21"/>
  <c r="N21"/>
  <c r="M21"/>
  <c r="J21"/>
  <c r="I21"/>
  <c r="H21"/>
  <c r="O16"/>
  <c r="N16"/>
  <c r="M16"/>
  <c r="J16"/>
  <c r="I16"/>
  <c r="H16"/>
  <c r="O12"/>
  <c r="N12"/>
  <c r="M12"/>
  <c r="J12"/>
  <c r="I12"/>
  <c r="H12"/>
  <c r="O8"/>
  <c r="N8"/>
  <c r="M8"/>
  <c r="J8"/>
  <c r="I8"/>
  <c r="H8"/>
  <c r="L50"/>
  <c r="L49" s="1"/>
  <c r="L48"/>
  <c r="L47"/>
  <c r="L45"/>
  <c r="L44" s="1"/>
  <c r="L43"/>
  <c r="L42"/>
  <c r="L36"/>
  <c r="L34"/>
  <c r="L33"/>
  <c r="L32"/>
  <c r="L30"/>
  <c r="L29" s="1"/>
  <c r="L28"/>
  <c r="L27" s="1"/>
  <c r="L26"/>
  <c r="L25"/>
  <c r="L24"/>
  <c r="L22"/>
  <c r="L21" s="1"/>
  <c r="L19"/>
  <c r="L17"/>
  <c r="L16" s="1"/>
  <c r="L15"/>
  <c r="L14"/>
  <c r="L13"/>
  <c r="L11"/>
  <c r="L9"/>
  <c r="G50"/>
  <c r="G48"/>
  <c r="G45"/>
  <c r="K45" s="1"/>
  <c r="G43"/>
  <c r="G42"/>
  <c r="G36"/>
  <c r="G34"/>
  <c r="G33"/>
  <c r="G32"/>
  <c r="G30"/>
  <c r="G28"/>
  <c r="G26"/>
  <c r="G25"/>
  <c r="G24"/>
  <c r="G22"/>
  <c r="G19"/>
  <c r="G17"/>
  <c r="G14"/>
  <c r="G11"/>
  <c r="G10"/>
  <c r="G9"/>
  <c r="G7"/>
  <c r="G6"/>
  <c r="L7"/>
  <c r="L6"/>
  <c r="L5"/>
  <c r="O4"/>
  <c r="N4"/>
  <c r="M4"/>
  <c r="J4"/>
  <c r="I4"/>
  <c r="I51" l="1"/>
  <c r="M51"/>
  <c r="N51"/>
  <c r="C51"/>
  <c r="O51"/>
  <c r="J51"/>
  <c r="L18"/>
  <c r="R8"/>
  <c r="Q8"/>
  <c r="S8"/>
  <c r="G49"/>
  <c r="G44"/>
  <c r="G29"/>
  <c r="G27"/>
  <c r="G21"/>
  <c r="G16"/>
  <c r="K38"/>
  <c r="G35"/>
  <c r="G18"/>
  <c r="L23"/>
  <c r="K49"/>
  <c r="K48"/>
  <c r="K43"/>
  <c r="K50"/>
  <c r="L46"/>
  <c r="G46"/>
  <c r="G12"/>
  <c r="K47"/>
  <c r="L41"/>
  <c r="G41"/>
  <c r="K42"/>
  <c r="L35"/>
  <c r="L31"/>
  <c r="G31"/>
  <c r="G23"/>
  <c r="L12"/>
  <c r="L8"/>
  <c r="G8"/>
  <c r="L4"/>
  <c r="H4"/>
  <c r="H51" s="1"/>
  <c r="G5"/>
  <c r="L51" l="1"/>
  <c r="K44"/>
  <c r="P8"/>
  <c r="K41"/>
  <c r="K37"/>
  <c r="K46"/>
  <c r="G4"/>
  <c r="G51" s="1"/>
  <c r="K35" l="1"/>
  <c r="K34" l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s="1"/>
  <c r="K17" l="1"/>
  <c r="K16" l="1"/>
  <c r="K15" l="1"/>
  <c r="K14" l="1"/>
  <c r="K13" l="1"/>
  <c r="K12" l="1"/>
  <c r="K11" l="1"/>
  <c r="K10" l="1"/>
  <c r="K9" l="1"/>
  <c r="K8" l="1"/>
  <c r="K7" l="1"/>
  <c r="K6" l="1"/>
  <c r="K4" l="1"/>
  <c r="K51" s="1"/>
  <c r="K5"/>
</calcChain>
</file>

<file path=xl/sharedStrings.xml><?xml version="1.0" encoding="utf-8"?>
<sst xmlns="http://schemas.openxmlformats.org/spreadsheetml/2006/main" count="120" uniqueCount="78">
  <si>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</si>
  <si>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</si>
  <si>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</si>
  <si>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</si>
  <si>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</si>
  <si>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</si>
  <si>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</si>
  <si>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</si>
  <si>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</si>
  <si>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</si>
  <si>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</si>
  <si>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</si>
  <si>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</si>
  <si>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</si>
  <si>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</si>
  <si>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</si>
  <si>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</si>
  <si>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</si>
  <si>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</si>
  <si>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</si>
  <si>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</si>
  <si>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</si>
  <si>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</si>
  <si>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</si>
  <si>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</si>
  <si>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</si>
  <si>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</si>
  <si>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</si>
  <si>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</si>
  <si>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</si>
  <si>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</si>
  <si>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</si>
  <si>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</si>
  <si>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</si>
  <si>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</si>
  <si>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</si>
  <si>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</si>
  <si>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</si>
  <si>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</si>
  <si>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</si>
  <si>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</si>
  <si>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</si>
  <si>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</si>
  <si>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</si>
  <si>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</si>
  <si>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</si>
  <si>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</si>
  <si>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</si>
  <si>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</si>
  <si>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</si>
  <si>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</si>
  <si>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</si>
  <si>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</si>
  <si>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</si>
  <si>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</si>
  <si>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</si>
  <si>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</si>
  <si>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</si>
  <si>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</si>
  <si>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</si>
  <si>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</si>
  <si>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</si>
  <si>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</si>
  <si>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</si>
  <si>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</si>
  <si>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</si>
  <si>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</si>
  <si>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</si>
  <si>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Начальник управления финансов Администрации Конышевского района Курской области</t>
  </si>
  <si>
    <t>Е.В.Малахова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</si>
  <si>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</si>
  <si>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</si>
  <si>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</si>
  <si>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</si>
  <si>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Предусмотренно муниципальной программой на 2023 год</t>
  </si>
  <si>
    <t>Запланированные объемы бюджетных ассигнований на 2023 год, рублей</t>
  </si>
  <si>
    <t>Мониторинг реализации муниципальных программ Конышевского района Курской области за 2023 год</t>
  </si>
  <si>
    <t>Кассовый расход бюджета Конышевского района по состоянию на 01.01.2024 г., рублей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</si>
</sst>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/>
    <xf numFmtId="2" fontId="5" fillId="0" borderId="1" xfId="0" applyNumberFormat="1" applyFont="1" applyFill="1" applyBorder="1"/>
    <xf numFmtId="2" fontId="4" fillId="0" borderId="1" xfId="0" applyNumberFormat="1" applyFont="1" applyFill="1" applyBorder="1"/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/>
    <xf numFmtId="0" fontId="8" fillId="0" borderId="0" xfId="0" applyFont="1" applyFill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zoomScale="55" zoomScaleNormal="70" zoomScaleSheetLayoutView="55" workbookViewId="0">
      <selection activeCell="G2" sqref="G2:J2"/>
    </sheetView>
  </sheetViews>
  <sheetFormatPr defaultRowHeight="14.4"/>
  <cols>
    <col min="1" max="1" width="4.88671875" style="2" customWidth="1"/>
    <col min="2" max="2" width="46.88671875" style="1" customWidth="1"/>
    <col min="3" max="6" width="12.77734375" style="1" customWidth="1"/>
    <col min="7" max="9" width="17" style="1" customWidth="1"/>
    <col min="10" max="10" width="15.44140625" style="1" customWidth="1"/>
    <col min="11" max="11" width="12.77734375" style="1" customWidth="1"/>
    <col min="12" max="12" width="15.109375" style="1" customWidth="1"/>
    <col min="13" max="13" width="14.5546875" style="1" customWidth="1"/>
    <col min="14" max="14" width="15" style="1" customWidth="1"/>
    <col min="15" max="15" width="14.77734375" style="1" customWidth="1"/>
    <col min="16" max="19" width="12.77734375" style="1" customWidth="1"/>
    <col min="20" max="16384" width="8.88671875" style="1"/>
  </cols>
  <sheetData>
    <row r="1" spans="1:19" ht="35.4" customHeight="1">
      <c r="A1" s="19" t="s">
        <v>76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4" customFormat="1" ht="45" customHeight="1">
      <c r="A2" s="20" t="s">
        <v>0</v>
      </c>
      <c r="B2" s="22" t="s">
        <v>1</v>
      </c>
      <c r="C2" s="22" t="s">
        <v>74</v>
      </c>
      <c r="D2" s="22"/>
      <c r="E2" s="22"/>
      <c r="F2" s="22"/>
      <c r="G2" s="22" t="s">
        <v>75</v>
      </c>
      <c r="H2" s="22"/>
      <c r="I2" s="22"/>
      <c r="J2" s="22"/>
      <c r="K2" s="3" t="s">
        <v>2</v>
      </c>
      <c r="L2" s="22" t="s">
        <v>77</v>
      </c>
      <c r="M2" s="22"/>
      <c r="N2" s="22"/>
      <c r="O2" s="22"/>
      <c r="P2" s="23" t="s">
        <v>3</v>
      </c>
      <c r="Q2" s="23"/>
      <c r="R2" s="23"/>
      <c r="S2" s="23"/>
    </row>
    <row r="3" spans="1:19" s="4" customFormat="1" ht="45" customHeight="1">
      <c r="A3" s="21"/>
      <c r="B3" s="22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3" customFormat="1" ht="68.400000000000006" customHeight="1">
      <c r="A4" s="8" t="s">
        <v>46</v>
      </c>
      <c r="B4" s="9" t="s">
        <v>8</v>
      </c>
      <c r="C4" s="10">
        <f>SUM(D4:F4)</f>
        <v>71965706.030000001</v>
      </c>
      <c r="D4" s="10">
        <f t="shared" ref="D4:F4" si="0">D5+D6+D7</f>
        <v>1140830.99</v>
      </c>
      <c r="E4" s="10">
        <f t="shared" si="0"/>
        <v>43923101.010000005</v>
      </c>
      <c r="F4" s="10">
        <f t="shared" si="0"/>
        <v>26901774.030000001</v>
      </c>
      <c r="G4" s="10">
        <f t="shared" ref="G4:O4" si="1">G5+G6+G7</f>
        <v>71965862.030000001</v>
      </c>
      <c r="H4" s="10">
        <f t="shared" si="1"/>
        <v>1140830.99</v>
      </c>
      <c r="I4" s="10">
        <f t="shared" si="1"/>
        <v>43923101.010000005</v>
      </c>
      <c r="J4" s="10">
        <f t="shared" si="1"/>
        <v>26901930.030000001</v>
      </c>
      <c r="K4" s="10">
        <f>C4-G4</f>
        <v>-156</v>
      </c>
      <c r="L4" s="10">
        <f t="shared" si="1"/>
        <v>42380769.800000004</v>
      </c>
      <c r="M4" s="10">
        <f t="shared" si="1"/>
        <v>1140830.99</v>
      </c>
      <c r="N4" s="10">
        <f t="shared" si="1"/>
        <v>19671024.210000001</v>
      </c>
      <c r="O4" s="10">
        <f t="shared" si="1"/>
        <v>21568914.600000001</v>
      </c>
      <c r="P4" s="11">
        <f t="shared" ref="P4:P7" si="2">L4/G4*100</f>
        <v>58.890102340930717</v>
      </c>
      <c r="Q4" s="12">
        <f t="shared" ref="Q4:Q7" si="3">M4/H4*100</f>
        <v>100</v>
      </c>
      <c r="R4" s="11">
        <f t="shared" ref="R4:R7" si="4">N4/I4*100</f>
        <v>44.785144394794628</v>
      </c>
      <c r="S4" s="11">
        <f t="shared" ref="S4:S7" si="5">O4/J4*100</f>
        <v>80.176086161651511</v>
      </c>
    </row>
    <row r="5" spans="1:19" s="4" customFormat="1" ht="27.6" customHeight="1">
      <c r="A5" s="7" t="s">
        <v>47</v>
      </c>
      <c r="B5" s="14" t="s">
        <v>9</v>
      </c>
      <c r="C5" s="10">
        <f t="shared" ref="C5:C50" si="6">SUM(D5:F5)</f>
        <v>57712030</v>
      </c>
      <c r="D5" s="15">
        <v>705831.01</v>
      </c>
      <c r="E5" s="15">
        <v>42973432.990000002</v>
      </c>
      <c r="F5" s="15">
        <v>14032766</v>
      </c>
      <c r="G5" s="10">
        <f>H5+I5+J5</f>
        <v>57712030</v>
      </c>
      <c r="H5" s="15">
        <v>705831.01</v>
      </c>
      <c r="I5" s="15">
        <v>42973432.990000002</v>
      </c>
      <c r="J5" s="15">
        <v>14032766</v>
      </c>
      <c r="K5" s="10">
        <f t="shared" ref="K5:K50" si="7">C5-G5</f>
        <v>0</v>
      </c>
      <c r="L5" s="10">
        <f>M5+N5+O5</f>
        <v>28723301.750000004</v>
      </c>
      <c r="M5" s="15">
        <v>705831.01</v>
      </c>
      <c r="N5" s="15">
        <v>18721356.190000001</v>
      </c>
      <c r="O5" s="15">
        <v>9296114.5500000007</v>
      </c>
      <c r="P5" s="11">
        <f t="shared" si="2"/>
        <v>49.770042311802243</v>
      </c>
      <c r="Q5" s="12">
        <f t="shared" si="3"/>
        <v>100</v>
      </c>
      <c r="R5" s="11">
        <f t="shared" si="4"/>
        <v>43.564953710718193</v>
      </c>
      <c r="S5" s="11">
        <f t="shared" si="5"/>
        <v>66.245774710417038</v>
      </c>
    </row>
    <row r="6" spans="1:19" s="4" customFormat="1" ht="27.6" customHeight="1">
      <c r="A6" s="7" t="s">
        <v>48</v>
      </c>
      <c r="B6" s="14" t="s">
        <v>10</v>
      </c>
      <c r="C6" s="10">
        <f t="shared" si="6"/>
        <v>12598409.029999999</v>
      </c>
      <c r="D6" s="15">
        <v>434999.98</v>
      </c>
      <c r="E6" s="15">
        <v>949668.02</v>
      </c>
      <c r="F6" s="15">
        <v>11213741.029999999</v>
      </c>
      <c r="G6" s="10">
        <f t="shared" ref="G6:G48" si="8">H6+I6+J6</f>
        <v>12598409.029999999</v>
      </c>
      <c r="H6" s="15">
        <v>434999.98</v>
      </c>
      <c r="I6" s="15">
        <v>949668.02</v>
      </c>
      <c r="J6" s="15">
        <v>11213741.029999999</v>
      </c>
      <c r="K6" s="10">
        <f t="shared" si="7"/>
        <v>0</v>
      </c>
      <c r="L6" s="10">
        <f t="shared" ref="L6:L50" si="9">M6+N6+O6</f>
        <v>12002045.869999999</v>
      </c>
      <c r="M6" s="15">
        <v>434999.98</v>
      </c>
      <c r="N6" s="15">
        <v>949668.02</v>
      </c>
      <c r="O6" s="15">
        <v>10617377.869999999</v>
      </c>
      <c r="P6" s="11">
        <f t="shared" si="2"/>
        <v>95.26636134308778</v>
      </c>
      <c r="Q6" s="12">
        <f t="shared" si="3"/>
        <v>100</v>
      </c>
      <c r="R6" s="11">
        <f t="shared" si="4"/>
        <v>100</v>
      </c>
      <c r="S6" s="11">
        <f t="shared" si="5"/>
        <v>94.681853643627434</v>
      </c>
    </row>
    <row r="7" spans="1:19" s="4" customFormat="1" ht="52.8" customHeight="1">
      <c r="A7" s="7" t="s">
        <v>49</v>
      </c>
      <c r="B7" s="14" t="s">
        <v>11</v>
      </c>
      <c r="C7" s="10">
        <f t="shared" si="6"/>
        <v>1655267</v>
      </c>
      <c r="D7" s="15">
        <v>0</v>
      </c>
      <c r="E7" s="15">
        <v>0</v>
      </c>
      <c r="F7" s="15">
        <v>1655267</v>
      </c>
      <c r="G7" s="10">
        <f t="shared" si="8"/>
        <v>1655423</v>
      </c>
      <c r="H7" s="15">
        <v>0</v>
      </c>
      <c r="I7" s="15">
        <v>0</v>
      </c>
      <c r="J7" s="15">
        <v>1655423</v>
      </c>
      <c r="K7" s="10">
        <f t="shared" si="7"/>
        <v>-156</v>
      </c>
      <c r="L7" s="10">
        <f t="shared" si="9"/>
        <v>1655422.18</v>
      </c>
      <c r="M7" s="15">
        <v>0</v>
      </c>
      <c r="N7" s="15">
        <v>0</v>
      </c>
      <c r="O7" s="15">
        <v>1655422.18</v>
      </c>
      <c r="P7" s="11">
        <f t="shared" si="2"/>
        <v>99.999950465832598</v>
      </c>
      <c r="Q7" s="12" t="e">
        <f t="shared" si="3"/>
        <v>#DIV/0!</v>
      </c>
      <c r="R7" s="11" t="e">
        <f t="shared" si="4"/>
        <v>#DIV/0!</v>
      </c>
      <c r="S7" s="11">
        <f t="shared" si="5"/>
        <v>99.999950465832598</v>
      </c>
    </row>
    <row r="8" spans="1:19" s="13" customFormat="1" ht="69.599999999999994" customHeight="1">
      <c r="A8" s="8" t="s">
        <v>50</v>
      </c>
      <c r="B8" s="9" t="s">
        <v>12</v>
      </c>
      <c r="C8" s="10">
        <f t="shared" si="6"/>
        <v>21025620</v>
      </c>
      <c r="D8" s="10">
        <f t="shared" ref="D8:F8" si="10">D9+D10+D11</f>
        <v>5983100.4900000002</v>
      </c>
      <c r="E8" s="10">
        <f t="shared" si="10"/>
        <v>11909519.51</v>
      </c>
      <c r="F8" s="10">
        <f t="shared" si="10"/>
        <v>3133000</v>
      </c>
      <c r="G8" s="10">
        <f t="shared" ref="G8:O8" si="11">G9+G10+G11</f>
        <v>21025620</v>
      </c>
      <c r="H8" s="10">
        <f t="shared" si="11"/>
        <v>5983100.4900000002</v>
      </c>
      <c r="I8" s="10">
        <f t="shared" si="11"/>
        <v>11909519.51</v>
      </c>
      <c r="J8" s="10">
        <f t="shared" si="11"/>
        <v>3133000</v>
      </c>
      <c r="K8" s="10">
        <f t="shared" si="7"/>
        <v>0</v>
      </c>
      <c r="L8" s="10">
        <f t="shared" si="11"/>
        <v>20176999.82</v>
      </c>
      <c r="M8" s="10">
        <f t="shared" si="11"/>
        <v>5813441.0499999998</v>
      </c>
      <c r="N8" s="10">
        <f t="shared" si="11"/>
        <v>11524759.83</v>
      </c>
      <c r="O8" s="10">
        <f t="shared" si="11"/>
        <v>2838798.94</v>
      </c>
      <c r="P8" s="11">
        <f t="shared" ref="P8" si="12">L8/G8*100</f>
        <v>95.96387559558292</v>
      </c>
      <c r="Q8" s="12">
        <f t="shared" ref="Q8" si="13">M8/H8*100</f>
        <v>97.164355833842919</v>
      </c>
      <c r="R8" s="11">
        <f t="shared" ref="R8" si="14">N8/I8*100</f>
        <v>96.769309797285018</v>
      </c>
      <c r="S8" s="11">
        <f t="shared" ref="S8" si="15">O8/J8*100</f>
        <v>90.609605489945736</v>
      </c>
    </row>
    <row r="9" spans="1:19" s="4" customFormat="1" ht="51.6" customHeight="1">
      <c r="A9" s="7" t="s">
        <v>47</v>
      </c>
      <c r="B9" s="14" t="s">
        <v>11</v>
      </c>
      <c r="C9" s="10">
        <f t="shared" si="6"/>
        <v>1425400</v>
      </c>
      <c r="D9" s="15">
        <v>0</v>
      </c>
      <c r="E9" s="15">
        <v>1392400</v>
      </c>
      <c r="F9" s="15">
        <v>33000</v>
      </c>
      <c r="G9" s="10">
        <f t="shared" si="8"/>
        <v>1425400</v>
      </c>
      <c r="H9" s="15">
        <v>0</v>
      </c>
      <c r="I9" s="15">
        <v>1392400</v>
      </c>
      <c r="J9" s="15">
        <v>33000</v>
      </c>
      <c r="K9" s="10">
        <f t="shared" si="7"/>
        <v>0</v>
      </c>
      <c r="L9" s="10">
        <f t="shared" si="9"/>
        <v>1425227.5</v>
      </c>
      <c r="M9" s="15">
        <v>0</v>
      </c>
      <c r="N9" s="15">
        <v>1392400</v>
      </c>
      <c r="O9" s="15">
        <v>32827.5</v>
      </c>
      <c r="P9" s="11">
        <f t="shared" ref="P9:P51" si="16">L9/G9*100</f>
        <v>99.987898133857172</v>
      </c>
      <c r="Q9" s="12" t="e">
        <f t="shared" ref="Q9:Q51" si="17">M9/H9*100</f>
        <v>#DIV/0!</v>
      </c>
      <c r="R9" s="11">
        <f t="shared" ref="R9:R51" si="18">N9/I9*100</f>
        <v>100</v>
      </c>
      <c r="S9" s="11">
        <f t="shared" ref="S9:S51" si="19">O9/J9*100</f>
        <v>99.47727272727272</v>
      </c>
    </row>
    <row r="10" spans="1:19" s="4" customFormat="1" ht="45" customHeight="1">
      <c r="A10" s="7" t="s">
        <v>48</v>
      </c>
      <c r="B10" s="14" t="s">
        <v>13</v>
      </c>
      <c r="C10" s="10">
        <f t="shared" si="6"/>
        <v>16038183</v>
      </c>
      <c r="D10" s="15">
        <v>5983100.4900000002</v>
      </c>
      <c r="E10" s="15">
        <v>6955082.5099999998</v>
      </c>
      <c r="F10" s="15">
        <v>3100000</v>
      </c>
      <c r="G10" s="10">
        <f t="shared" si="8"/>
        <v>16038183</v>
      </c>
      <c r="H10" s="15">
        <v>5983100.4900000002</v>
      </c>
      <c r="I10" s="15">
        <v>6955082.5099999998</v>
      </c>
      <c r="J10" s="15">
        <v>3100000</v>
      </c>
      <c r="K10" s="10">
        <f t="shared" si="7"/>
        <v>0</v>
      </c>
      <c r="L10" s="10">
        <f t="shared" si="9"/>
        <v>15232753.119999999</v>
      </c>
      <c r="M10" s="15">
        <v>5813441.0499999998</v>
      </c>
      <c r="N10" s="15">
        <v>6613340.6299999999</v>
      </c>
      <c r="O10" s="15">
        <v>2805971.44</v>
      </c>
      <c r="P10" s="11">
        <f t="shared" si="16"/>
        <v>94.978047824993638</v>
      </c>
      <c r="Q10" s="12">
        <f t="shared" si="17"/>
        <v>97.164355833842919</v>
      </c>
      <c r="R10" s="11">
        <f t="shared" si="18"/>
        <v>95.086443913373515</v>
      </c>
      <c r="S10" s="11">
        <f t="shared" si="19"/>
        <v>90.515207741935484</v>
      </c>
    </row>
    <row r="11" spans="1:19" s="4" customFormat="1" ht="66.599999999999994" customHeight="1">
      <c r="A11" s="7" t="s">
        <v>49</v>
      </c>
      <c r="B11" s="14" t="s">
        <v>14</v>
      </c>
      <c r="C11" s="10">
        <f t="shared" si="6"/>
        <v>3562037</v>
      </c>
      <c r="D11" s="15">
        <v>0</v>
      </c>
      <c r="E11" s="15">
        <v>3562037</v>
      </c>
      <c r="F11" s="15">
        <v>0</v>
      </c>
      <c r="G11" s="10">
        <f t="shared" si="8"/>
        <v>3562037</v>
      </c>
      <c r="H11" s="15">
        <v>0</v>
      </c>
      <c r="I11" s="15">
        <v>3562037</v>
      </c>
      <c r="J11" s="15">
        <v>0</v>
      </c>
      <c r="K11" s="10">
        <f t="shared" si="7"/>
        <v>0</v>
      </c>
      <c r="L11" s="10">
        <f t="shared" si="9"/>
        <v>3519019.2</v>
      </c>
      <c r="M11" s="15">
        <v>0</v>
      </c>
      <c r="N11" s="15">
        <v>3519019.2</v>
      </c>
      <c r="O11" s="15">
        <v>0</v>
      </c>
      <c r="P11" s="11">
        <f t="shared" si="16"/>
        <v>98.792325851752807</v>
      </c>
      <c r="Q11" s="12" t="e">
        <f t="shared" si="17"/>
        <v>#DIV/0!</v>
      </c>
      <c r="R11" s="11">
        <f t="shared" si="18"/>
        <v>98.792325851752807</v>
      </c>
      <c r="S11" s="11" t="e">
        <f t="shared" si="19"/>
        <v>#DIV/0!</v>
      </c>
    </row>
    <row r="12" spans="1:19" s="13" customFormat="1" ht="60" customHeight="1">
      <c r="A12" s="8" t="s">
        <v>51</v>
      </c>
      <c r="B12" s="9" t="s">
        <v>15</v>
      </c>
      <c r="C12" s="10">
        <f t="shared" si="6"/>
        <v>272284326.80000001</v>
      </c>
      <c r="D12" s="10">
        <f t="shared" ref="D12:F12" si="20">D13+D14+D15</f>
        <v>52729053.560000002</v>
      </c>
      <c r="E12" s="10">
        <f t="shared" si="20"/>
        <v>149317887.44</v>
      </c>
      <c r="F12" s="10">
        <f t="shared" si="20"/>
        <v>70237385.799999997</v>
      </c>
      <c r="G12" s="10">
        <f t="shared" ref="G12:O12" si="21">G13+G14+G15</f>
        <v>272284326.80000001</v>
      </c>
      <c r="H12" s="10">
        <f t="shared" si="21"/>
        <v>52729053.560000002</v>
      </c>
      <c r="I12" s="11">
        <f t="shared" si="21"/>
        <v>150581960.78</v>
      </c>
      <c r="J12" s="10">
        <f t="shared" si="21"/>
        <v>68973312.459999993</v>
      </c>
      <c r="K12" s="10">
        <f t="shared" si="7"/>
        <v>0</v>
      </c>
      <c r="L12" s="10">
        <f t="shared" si="21"/>
        <v>264583157.59999999</v>
      </c>
      <c r="M12" s="10">
        <f t="shared" si="21"/>
        <v>52619159.049999997</v>
      </c>
      <c r="N12" s="10">
        <f t="shared" si="21"/>
        <v>150503230.84999999</v>
      </c>
      <c r="O12" s="10">
        <f t="shared" si="21"/>
        <v>61460767.699999996</v>
      </c>
      <c r="P12" s="11">
        <f t="shared" si="16"/>
        <v>97.171644328372693</v>
      </c>
      <c r="Q12" s="12">
        <f t="shared" si="17"/>
        <v>99.791586416632811</v>
      </c>
      <c r="R12" s="11">
        <f t="shared" si="18"/>
        <v>99.947716227367351</v>
      </c>
      <c r="S12" s="11">
        <f t="shared" si="19"/>
        <v>89.108041223398132</v>
      </c>
    </row>
    <row r="13" spans="1:19" s="4" customFormat="1" ht="52.2" customHeight="1">
      <c r="A13" s="7" t="s">
        <v>47</v>
      </c>
      <c r="B13" s="14" t="s">
        <v>11</v>
      </c>
      <c r="C13" s="10">
        <f t="shared" si="6"/>
        <v>4834103</v>
      </c>
      <c r="D13" s="15">
        <v>0</v>
      </c>
      <c r="E13" s="15">
        <v>51150</v>
      </c>
      <c r="F13" s="15">
        <v>4782953</v>
      </c>
      <c r="G13" s="10">
        <f t="shared" si="8"/>
        <v>4834103</v>
      </c>
      <c r="H13" s="15">
        <v>0</v>
      </c>
      <c r="I13" s="15">
        <v>51150</v>
      </c>
      <c r="J13" s="15">
        <v>4782953</v>
      </c>
      <c r="K13" s="10">
        <f t="shared" si="7"/>
        <v>0</v>
      </c>
      <c r="L13" s="10">
        <f t="shared" si="9"/>
        <v>4554128.1100000003</v>
      </c>
      <c r="M13" s="15">
        <v>0</v>
      </c>
      <c r="N13" s="15">
        <v>51150</v>
      </c>
      <c r="O13" s="15">
        <v>4502978.1100000003</v>
      </c>
      <c r="P13" s="11">
        <f t="shared" si="16"/>
        <v>94.208338341156576</v>
      </c>
      <c r="Q13" s="12" t="e">
        <f t="shared" si="17"/>
        <v>#DIV/0!</v>
      </c>
      <c r="R13" s="11">
        <f t="shared" si="18"/>
        <v>100</v>
      </c>
      <c r="S13" s="11">
        <f t="shared" si="19"/>
        <v>94.146400978642291</v>
      </c>
    </row>
    <row r="14" spans="1:19" s="4" customFormat="1" ht="36" customHeight="1">
      <c r="A14" s="7" t="s">
        <v>48</v>
      </c>
      <c r="B14" s="14" t="s">
        <v>16</v>
      </c>
      <c r="C14" s="10">
        <f t="shared" si="6"/>
        <v>260107959</v>
      </c>
      <c r="D14" s="15">
        <v>52729053.560000002</v>
      </c>
      <c r="E14" s="15">
        <v>148909233.44</v>
      </c>
      <c r="F14" s="15">
        <v>58469672</v>
      </c>
      <c r="G14" s="10">
        <f t="shared" si="8"/>
        <v>260107959</v>
      </c>
      <c r="H14" s="15">
        <v>52729053.560000002</v>
      </c>
      <c r="I14" s="12">
        <v>150173306.78</v>
      </c>
      <c r="J14" s="15">
        <v>57205598.659999996</v>
      </c>
      <c r="K14" s="10">
        <f t="shared" si="7"/>
        <v>0</v>
      </c>
      <c r="L14" s="10">
        <f t="shared" si="9"/>
        <v>252686764.68999997</v>
      </c>
      <c r="M14" s="15">
        <v>52619159.049999997</v>
      </c>
      <c r="N14" s="15">
        <v>150094576.84999999</v>
      </c>
      <c r="O14" s="15">
        <v>49973028.789999999</v>
      </c>
      <c r="P14" s="11">
        <f t="shared" si="16"/>
        <v>97.146879188729457</v>
      </c>
      <c r="Q14" s="12">
        <f t="shared" si="17"/>
        <v>99.791586416632811</v>
      </c>
      <c r="R14" s="11">
        <f t="shared" si="18"/>
        <v>99.947573951930522</v>
      </c>
      <c r="S14" s="11">
        <f t="shared" si="19"/>
        <v>87.356884571759153</v>
      </c>
    </row>
    <row r="15" spans="1:19" s="4" customFormat="1" ht="40.799999999999997" customHeight="1">
      <c r="A15" s="7"/>
      <c r="B15" s="14" t="s">
        <v>17</v>
      </c>
      <c r="C15" s="10">
        <f t="shared" si="6"/>
        <v>7342264.7999999998</v>
      </c>
      <c r="D15" s="15">
        <v>0</v>
      </c>
      <c r="E15" s="15">
        <v>357504</v>
      </c>
      <c r="F15" s="15">
        <v>6984760.7999999998</v>
      </c>
      <c r="G15" s="10">
        <f t="shared" si="8"/>
        <v>7342264.7999999998</v>
      </c>
      <c r="H15" s="15">
        <v>0</v>
      </c>
      <c r="I15" s="15">
        <v>357504</v>
      </c>
      <c r="J15" s="15">
        <v>6984760.7999999998</v>
      </c>
      <c r="K15" s="10">
        <f t="shared" si="7"/>
        <v>0</v>
      </c>
      <c r="L15" s="10">
        <f t="shared" si="9"/>
        <v>7342264.7999999998</v>
      </c>
      <c r="M15" s="15">
        <v>0</v>
      </c>
      <c r="N15" s="15">
        <v>357504</v>
      </c>
      <c r="O15" s="15">
        <v>6984760.7999999998</v>
      </c>
      <c r="P15" s="11">
        <f t="shared" si="16"/>
        <v>100</v>
      </c>
      <c r="Q15" s="12" t="e">
        <f t="shared" si="17"/>
        <v>#DIV/0!</v>
      </c>
      <c r="R15" s="11">
        <f t="shared" si="18"/>
        <v>100</v>
      </c>
      <c r="S15" s="11">
        <f t="shared" si="19"/>
        <v>100</v>
      </c>
    </row>
    <row r="16" spans="1:19" s="13" customFormat="1" ht="93" customHeight="1">
      <c r="A16" s="8" t="s">
        <v>52</v>
      </c>
      <c r="B16" s="9" t="s">
        <v>18</v>
      </c>
      <c r="C16" s="10">
        <f t="shared" si="6"/>
        <v>535150</v>
      </c>
      <c r="D16" s="10">
        <f t="shared" ref="D16:F16" si="22">D17</f>
        <v>0</v>
      </c>
      <c r="E16" s="10">
        <f t="shared" si="22"/>
        <v>0</v>
      </c>
      <c r="F16" s="10">
        <f t="shared" si="22"/>
        <v>535150</v>
      </c>
      <c r="G16" s="10">
        <f t="shared" ref="G16:O16" si="23">G17</f>
        <v>800000</v>
      </c>
      <c r="H16" s="10">
        <f t="shared" si="23"/>
        <v>0</v>
      </c>
      <c r="I16" s="10">
        <f t="shared" si="23"/>
        <v>0</v>
      </c>
      <c r="J16" s="10">
        <f t="shared" si="23"/>
        <v>800000</v>
      </c>
      <c r="K16" s="10">
        <f t="shared" si="7"/>
        <v>-264850</v>
      </c>
      <c r="L16" s="10">
        <f t="shared" si="23"/>
        <v>545150</v>
      </c>
      <c r="M16" s="10">
        <f t="shared" si="23"/>
        <v>0</v>
      </c>
      <c r="N16" s="10">
        <f t="shared" si="23"/>
        <v>0</v>
      </c>
      <c r="O16" s="10">
        <f t="shared" si="23"/>
        <v>545150</v>
      </c>
      <c r="P16" s="11">
        <f t="shared" si="16"/>
        <v>68.143749999999997</v>
      </c>
      <c r="Q16" s="12" t="e">
        <f t="shared" si="17"/>
        <v>#DIV/0!</v>
      </c>
      <c r="R16" s="11" t="e">
        <f t="shared" si="18"/>
        <v>#DIV/0!</v>
      </c>
      <c r="S16" s="11">
        <f t="shared" si="19"/>
        <v>68.143749999999997</v>
      </c>
    </row>
    <row r="17" spans="1:19" s="4" customFormat="1" ht="45" customHeight="1">
      <c r="A17" s="7" t="s">
        <v>47</v>
      </c>
      <c r="B17" s="14" t="s">
        <v>11</v>
      </c>
      <c r="C17" s="10">
        <f t="shared" si="6"/>
        <v>535150</v>
      </c>
      <c r="D17" s="15">
        <v>0</v>
      </c>
      <c r="E17" s="15">
        <v>0</v>
      </c>
      <c r="F17" s="15">
        <v>535150</v>
      </c>
      <c r="G17" s="10">
        <f t="shared" si="8"/>
        <v>800000</v>
      </c>
      <c r="H17" s="15">
        <v>0</v>
      </c>
      <c r="I17" s="15">
        <v>0</v>
      </c>
      <c r="J17" s="15">
        <v>800000</v>
      </c>
      <c r="K17" s="10">
        <f t="shared" si="7"/>
        <v>-264850</v>
      </c>
      <c r="L17" s="10">
        <f t="shared" si="9"/>
        <v>545150</v>
      </c>
      <c r="M17" s="15">
        <v>0</v>
      </c>
      <c r="N17" s="15">
        <v>0</v>
      </c>
      <c r="O17" s="15">
        <v>545150</v>
      </c>
      <c r="P17" s="11">
        <f t="shared" si="16"/>
        <v>68.143749999999997</v>
      </c>
      <c r="Q17" s="12" t="e">
        <f t="shared" si="17"/>
        <v>#DIV/0!</v>
      </c>
      <c r="R17" s="11" t="e">
        <f t="shared" si="18"/>
        <v>#DIV/0!</v>
      </c>
      <c r="S17" s="11">
        <f t="shared" si="19"/>
        <v>68.143749999999997</v>
      </c>
    </row>
    <row r="18" spans="1:19" s="13" customFormat="1" ht="69" customHeight="1">
      <c r="A18" s="8" t="s">
        <v>53</v>
      </c>
      <c r="B18" s="9" t="s">
        <v>19</v>
      </c>
      <c r="C18" s="10">
        <f t="shared" si="6"/>
        <v>3514000</v>
      </c>
      <c r="D18" s="10">
        <f t="shared" ref="D18:F18" si="24">D19+D20</f>
        <v>0</v>
      </c>
      <c r="E18" s="10">
        <f t="shared" si="24"/>
        <v>0</v>
      </c>
      <c r="F18" s="10">
        <f t="shared" si="24"/>
        <v>3514000</v>
      </c>
      <c r="G18" s="10">
        <f t="shared" ref="G18:O18" si="25">G19+G20</f>
        <v>3514000</v>
      </c>
      <c r="H18" s="10">
        <f t="shared" si="25"/>
        <v>0</v>
      </c>
      <c r="I18" s="10">
        <f t="shared" si="25"/>
        <v>0</v>
      </c>
      <c r="J18" s="10">
        <f t="shared" si="25"/>
        <v>3514000</v>
      </c>
      <c r="K18" s="10">
        <f t="shared" si="25"/>
        <v>0</v>
      </c>
      <c r="L18" s="10">
        <f t="shared" si="25"/>
        <v>1587473.82</v>
      </c>
      <c r="M18" s="10">
        <f t="shared" si="25"/>
        <v>0</v>
      </c>
      <c r="N18" s="10">
        <f t="shared" si="25"/>
        <v>0</v>
      </c>
      <c r="O18" s="10">
        <f t="shared" si="25"/>
        <v>1587473.82</v>
      </c>
      <c r="P18" s="11">
        <f t="shared" si="16"/>
        <v>45.175692088787706</v>
      </c>
      <c r="Q18" s="12" t="e">
        <f t="shared" si="17"/>
        <v>#DIV/0!</v>
      </c>
      <c r="R18" s="11" t="e">
        <f t="shared" si="18"/>
        <v>#DIV/0!</v>
      </c>
      <c r="S18" s="11">
        <f t="shared" si="19"/>
        <v>45.175692088787706</v>
      </c>
    </row>
    <row r="19" spans="1:19" s="4" customFormat="1" ht="40.799999999999997" customHeight="1">
      <c r="A19" s="7" t="s">
        <v>47</v>
      </c>
      <c r="B19" s="14" t="s">
        <v>20</v>
      </c>
      <c r="C19" s="10">
        <f t="shared" si="6"/>
        <v>1990000</v>
      </c>
      <c r="D19" s="15">
        <v>0</v>
      </c>
      <c r="E19" s="15">
        <v>0</v>
      </c>
      <c r="F19" s="15">
        <v>1990000</v>
      </c>
      <c r="G19" s="10">
        <f t="shared" si="8"/>
        <v>1990000</v>
      </c>
      <c r="H19" s="15">
        <v>0</v>
      </c>
      <c r="I19" s="15">
        <v>0</v>
      </c>
      <c r="J19" s="15">
        <v>1990000</v>
      </c>
      <c r="K19" s="10">
        <f t="shared" si="7"/>
        <v>0</v>
      </c>
      <c r="L19" s="10">
        <f t="shared" si="9"/>
        <v>1307891.56</v>
      </c>
      <c r="M19" s="15">
        <v>0</v>
      </c>
      <c r="N19" s="15">
        <v>0</v>
      </c>
      <c r="O19" s="15">
        <v>1307891.56</v>
      </c>
      <c r="P19" s="11">
        <f t="shared" si="16"/>
        <v>65.723193969849248</v>
      </c>
      <c r="Q19" s="12" t="e">
        <f t="shared" si="17"/>
        <v>#DIV/0!</v>
      </c>
      <c r="R19" s="11" t="e">
        <f t="shared" si="18"/>
        <v>#DIV/0!</v>
      </c>
      <c r="S19" s="11">
        <f t="shared" si="19"/>
        <v>65.723193969849248</v>
      </c>
    </row>
    <row r="20" spans="1:19" s="4" customFormat="1" ht="66.599999999999994" customHeight="1">
      <c r="A20" s="7" t="s">
        <v>48</v>
      </c>
      <c r="B20" s="14" t="s">
        <v>54</v>
      </c>
      <c r="C20" s="10">
        <f t="shared" si="6"/>
        <v>1524000</v>
      </c>
      <c r="D20" s="15">
        <v>0</v>
      </c>
      <c r="E20" s="15">
        <v>0</v>
      </c>
      <c r="F20" s="15">
        <v>1524000</v>
      </c>
      <c r="G20" s="10">
        <f t="shared" si="8"/>
        <v>1524000</v>
      </c>
      <c r="H20" s="15">
        <v>0</v>
      </c>
      <c r="I20" s="15">
        <v>0</v>
      </c>
      <c r="J20" s="15">
        <v>1524000</v>
      </c>
      <c r="K20" s="10">
        <f t="shared" ref="K20" si="26">C20-G20</f>
        <v>0</v>
      </c>
      <c r="L20" s="10">
        <f t="shared" ref="L20" si="27">M20+N20+O20</f>
        <v>279582.26</v>
      </c>
      <c r="M20" s="15">
        <v>0</v>
      </c>
      <c r="N20" s="15">
        <v>0</v>
      </c>
      <c r="O20" s="15">
        <v>279582.26</v>
      </c>
      <c r="P20" s="11">
        <f t="shared" si="16"/>
        <v>18.345292650918633</v>
      </c>
      <c r="Q20" s="12" t="e">
        <f t="shared" si="17"/>
        <v>#DIV/0!</v>
      </c>
      <c r="R20" s="11" t="e">
        <f t="shared" si="18"/>
        <v>#DIV/0!</v>
      </c>
      <c r="S20" s="11">
        <f t="shared" si="19"/>
        <v>18.345292650918633</v>
      </c>
    </row>
    <row r="21" spans="1:19" s="13" customFormat="1" ht="82.2" customHeight="1">
      <c r="A21" s="8" t="s">
        <v>55</v>
      </c>
      <c r="B21" s="9" t="s">
        <v>67</v>
      </c>
      <c r="C21" s="10">
        <f t="shared" si="6"/>
        <v>88499135</v>
      </c>
      <c r="D21" s="10">
        <f t="shared" ref="D21:F21" si="28">D22</f>
        <v>0</v>
      </c>
      <c r="E21" s="10">
        <f t="shared" si="28"/>
        <v>71706186</v>
      </c>
      <c r="F21" s="10">
        <f t="shared" si="28"/>
        <v>16792949</v>
      </c>
      <c r="G21" s="10">
        <f t="shared" ref="G21:O21" si="29">G22</f>
        <v>88499135</v>
      </c>
      <c r="H21" s="10">
        <f t="shared" si="29"/>
        <v>0</v>
      </c>
      <c r="I21" s="10">
        <f t="shared" si="29"/>
        <v>71706186</v>
      </c>
      <c r="J21" s="10">
        <f t="shared" si="29"/>
        <v>16792949</v>
      </c>
      <c r="K21" s="10">
        <f t="shared" si="7"/>
        <v>0</v>
      </c>
      <c r="L21" s="10">
        <f t="shared" si="29"/>
        <v>68120113.620000005</v>
      </c>
      <c r="M21" s="10">
        <f t="shared" si="29"/>
        <v>0</v>
      </c>
      <c r="N21" s="10">
        <f t="shared" si="29"/>
        <v>57760417</v>
      </c>
      <c r="O21" s="10">
        <f t="shared" si="29"/>
        <v>10359696.619999999</v>
      </c>
      <c r="P21" s="11">
        <f t="shared" si="16"/>
        <v>76.972632127986344</v>
      </c>
      <c r="Q21" s="12" t="e">
        <f t="shared" si="17"/>
        <v>#DIV/0!</v>
      </c>
      <c r="R21" s="11">
        <f t="shared" si="18"/>
        <v>80.55151197136604</v>
      </c>
      <c r="S21" s="11">
        <f t="shared" si="19"/>
        <v>61.690752589077711</v>
      </c>
    </row>
    <row r="22" spans="1:19" s="4" customFormat="1" ht="72" customHeight="1">
      <c r="A22" s="7" t="s">
        <v>48</v>
      </c>
      <c r="B22" s="14" t="s">
        <v>21</v>
      </c>
      <c r="C22" s="10">
        <f t="shared" si="6"/>
        <v>88499135</v>
      </c>
      <c r="D22" s="15">
        <v>0</v>
      </c>
      <c r="E22" s="15">
        <v>71706186</v>
      </c>
      <c r="F22" s="15">
        <v>16792949</v>
      </c>
      <c r="G22" s="10">
        <f t="shared" si="8"/>
        <v>88499135</v>
      </c>
      <c r="H22" s="15">
        <v>0</v>
      </c>
      <c r="I22" s="15">
        <v>71706186</v>
      </c>
      <c r="J22" s="15">
        <v>16792949</v>
      </c>
      <c r="K22" s="10">
        <f t="shared" si="7"/>
        <v>0</v>
      </c>
      <c r="L22" s="10">
        <f t="shared" si="9"/>
        <v>68120113.620000005</v>
      </c>
      <c r="M22" s="15">
        <v>0</v>
      </c>
      <c r="N22" s="15">
        <v>57760417</v>
      </c>
      <c r="O22" s="15">
        <v>10359696.619999999</v>
      </c>
      <c r="P22" s="11">
        <f t="shared" si="16"/>
        <v>76.972632127986344</v>
      </c>
      <c r="Q22" s="12" t="e">
        <f t="shared" si="17"/>
        <v>#DIV/0!</v>
      </c>
      <c r="R22" s="11">
        <f t="shared" si="18"/>
        <v>80.55151197136604</v>
      </c>
      <c r="S22" s="11">
        <f t="shared" si="19"/>
        <v>61.690752589077711</v>
      </c>
    </row>
    <row r="23" spans="1:19" s="13" customFormat="1" ht="116.4" customHeight="1">
      <c r="A23" s="8" t="s">
        <v>56</v>
      </c>
      <c r="B23" s="9" t="s">
        <v>22</v>
      </c>
      <c r="C23" s="10">
        <f t="shared" si="6"/>
        <v>18108073.550000001</v>
      </c>
      <c r="D23" s="10">
        <f t="shared" ref="D23:F23" si="30">D24+D25+++D26</f>
        <v>0</v>
      </c>
      <c r="E23" s="10">
        <f t="shared" si="30"/>
        <v>433684</v>
      </c>
      <c r="F23" s="10">
        <f t="shared" si="30"/>
        <v>17674389.550000001</v>
      </c>
      <c r="G23" s="10">
        <f t="shared" ref="G23:O23" si="31">G24+G25+++G26</f>
        <v>18108073.550000001</v>
      </c>
      <c r="H23" s="10">
        <f t="shared" si="31"/>
        <v>0</v>
      </c>
      <c r="I23" s="10">
        <f t="shared" si="31"/>
        <v>433684</v>
      </c>
      <c r="J23" s="10">
        <f t="shared" si="31"/>
        <v>17674389.550000001</v>
      </c>
      <c r="K23" s="10">
        <f t="shared" si="7"/>
        <v>0</v>
      </c>
      <c r="L23" s="10">
        <f t="shared" si="31"/>
        <v>16670438.860000001</v>
      </c>
      <c r="M23" s="10">
        <f t="shared" si="31"/>
        <v>0</v>
      </c>
      <c r="N23" s="10">
        <f t="shared" si="31"/>
        <v>433684</v>
      </c>
      <c r="O23" s="10">
        <f t="shared" si="31"/>
        <v>16236754.860000001</v>
      </c>
      <c r="P23" s="11">
        <f t="shared" si="16"/>
        <v>92.060808202317034</v>
      </c>
      <c r="Q23" s="12" t="e">
        <f t="shared" si="17"/>
        <v>#DIV/0!</v>
      </c>
      <c r="R23" s="11">
        <f t="shared" si="18"/>
        <v>100</v>
      </c>
      <c r="S23" s="11">
        <f t="shared" si="19"/>
        <v>91.866000882616063</v>
      </c>
    </row>
    <row r="24" spans="1:19" s="4" customFormat="1" ht="45" customHeight="1">
      <c r="A24" s="7" t="s">
        <v>48</v>
      </c>
      <c r="B24" s="14" t="s">
        <v>23</v>
      </c>
      <c r="C24" s="10">
        <f t="shared" si="6"/>
        <v>122500</v>
      </c>
      <c r="D24" s="15">
        <v>0</v>
      </c>
      <c r="E24" s="15">
        <v>0</v>
      </c>
      <c r="F24" s="15">
        <v>122500</v>
      </c>
      <c r="G24" s="10">
        <f t="shared" si="8"/>
        <v>122500</v>
      </c>
      <c r="H24" s="15">
        <v>0</v>
      </c>
      <c r="I24" s="15">
        <v>0</v>
      </c>
      <c r="J24" s="15">
        <v>122500</v>
      </c>
      <c r="K24" s="10">
        <f t="shared" si="7"/>
        <v>0</v>
      </c>
      <c r="L24" s="10">
        <f t="shared" si="9"/>
        <v>115321.06</v>
      </c>
      <c r="M24" s="15">
        <v>0</v>
      </c>
      <c r="N24" s="15">
        <v>0</v>
      </c>
      <c r="O24" s="15">
        <v>115321.06</v>
      </c>
      <c r="P24" s="11">
        <f t="shared" si="16"/>
        <v>94.139640816326533</v>
      </c>
      <c r="Q24" s="12" t="e">
        <f t="shared" si="17"/>
        <v>#DIV/0!</v>
      </c>
      <c r="R24" s="11" t="e">
        <f t="shared" si="18"/>
        <v>#DIV/0!</v>
      </c>
      <c r="S24" s="11">
        <f t="shared" si="19"/>
        <v>94.139640816326533</v>
      </c>
    </row>
    <row r="25" spans="1:19" s="4" customFormat="1" ht="45" customHeight="1">
      <c r="A25" s="7" t="s">
        <v>49</v>
      </c>
      <c r="B25" s="14" t="s">
        <v>24</v>
      </c>
      <c r="C25" s="10">
        <f t="shared" si="6"/>
        <v>16600413.550000001</v>
      </c>
      <c r="D25" s="15">
        <v>0</v>
      </c>
      <c r="E25" s="15">
        <v>0</v>
      </c>
      <c r="F25" s="15">
        <v>16600413.550000001</v>
      </c>
      <c r="G25" s="10">
        <f t="shared" si="8"/>
        <v>16600413.550000001</v>
      </c>
      <c r="H25" s="15">
        <v>0</v>
      </c>
      <c r="I25" s="15">
        <v>0</v>
      </c>
      <c r="J25" s="15">
        <v>16600413.550000001</v>
      </c>
      <c r="K25" s="10">
        <f t="shared" si="7"/>
        <v>0</v>
      </c>
      <c r="L25" s="10">
        <f t="shared" si="9"/>
        <v>15169957.800000001</v>
      </c>
      <c r="M25" s="15">
        <v>0</v>
      </c>
      <c r="N25" s="15">
        <v>0</v>
      </c>
      <c r="O25" s="15">
        <v>15169957.800000001</v>
      </c>
      <c r="P25" s="11">
        <f t="shared" si="16"/>
        <v>91.383011358774255</v>
      </c>
      <c r="Q25" s="12" t="e">
        <f t="shared" si="17"/>
        <v>#DIV/0!</v>
      </c>
      <c r="R25" s="11" t="e">
        <f t="shared" si="18"/>
        <v>#DIV/0!</v>
      </c>
      <c r="S25" s="11">
        <f t="shared" si="19"/>
        <v>91.383011358774255</v>
      </c>
    </row>
    <row r="26" spans="1:19" s="4" customFormat="1" ht="45" customHeight="1">
      <c r="A26" s="7" t="s">
        <v>57</v>
      </c>
      <c r="B26" s="14" t="s">
        <v>25</v>
      </c>
      <c r="C26" s="10">
        <f t="shared" si="6"/>
        <v>1385160</v>
      </c>
      <c r="D26" s="15">
        <v>0</v>
      </c>
      <c r="E26" s="15">
        <v>433684</v>
      </c>
      <c r="F26" s="15">
        <v>951476</v>
      </c>
      <c r="G26" s="10">
        <f t="shared" si="8"/>
        <v>1385160</v>
      </c>
      <c r="H26" s="15">
        <v>0</v>
      </c>
      <c r="I26" s="15">
        <v>433684</v>
      </c>
      <c r="J26" s="15">
        <v>951476</v>
      </c>
      <c r="K26" s="10">
        <f t="shared" si="7"/>
        <v>0</v>
      </c>
      <c r="L26" s="10">
        <f t="shared" si="9"/>
        <v>1385160</v>
      </c>
      <c r="M26" s="15">
        <v>0</v>
      </c>
      <c r="N26" s="15">
        <v>433684</v>
      </c>
      <c r="O26" s="15">
        <v>951476</v>
      </c>
      <c r="P26" s="11">
        <f t="shared" si="16"/>
        <v>100</v>
      </c>
      <c r="Q26" s="12" t="e">
        <f t="shared" si="17"/>
        <v>#DIV/0!</v>
      </c>
      <c r="R26" s="11">
        <f t="shared" si="18"/>
        <v>100</v>
      </c>
      <c r="S26" s="11">
        <f t="shared" si="19"/>
        <v>100</v>
      </c>
    </row>
    <row r="27" spans="1:19" s="13" customFormat="1" ht="66" customHeight="1">
      <c r="A27" s="8" t="s">
        <v>58</v>
      </c>
      <c r="B27" s="9" t="s">
        <v>26</v>
      </c>
      <c r="C27" s="10">
        <f t="shared" si="6"/>
        <v>50000</v>
      </c>
      <c r="D27" s="10">
        <f t="shared" ref="D27:F27" si="32">D28</f>
        <v>0</v>
      </c>
      <c r="E27" s="10">
        <f t="shared" si="32"/>
        <v>0</v>
      </c>
      <c r="F27" s="10">
        <f t="shared" si="32"/>
        <v>50000</v>
      </c>
      <c r="G27" s="10">
        <f t="shared" ref="G27:O27" si="33">G28</f>
        <v>50000</v>
      </c>
      <c r="H27" s="10">
        <f t="shared" si="33"/>
        <v>0</v>
      </c>
      <c r="I27" s="10">
        <f t="shared" si="33"/>
        <v>0</v>
      </c>
      <c r="J27" s="10">
        <f t="shared" si="33"/>
        <v>50000</v>
      </c>
      <c r="K27" s="10">
        <f t="shared" si="7"/>
        <v>0</v>
      </c>
      <c r="L27" s="10">
        <f t="shared" si="33"/>
        <v>16220</v>
      </c>
      <c r="M27" s="10">
        <f t="shared" si="33"/>
        <v>0</v>
      </c>
      <c r="N27" s="10">
        <f t="shared" si="33"/>
        <v>0</v>
      </c>
      <c r="O27" s="10">
        <f t="shared" si="33"/>
        <v>16220</v>
      </c>
      <c r="P27" s="11">
        <f t="shared" si="16"/>
        <v>32.440000000000005</v>
      </c>
      <c r="Q27" s="12" t="e">
        <f t="shared" si="17"/>
        <v>#DIV/0!</v>
      </c>
      <c r="R27" s="11" t="e">
        <f t="shared" si="18"/>
        <v>#DIV/0!</v>
      </c>
      <c r="S27" s="11">
        <f t="shared" si="19"/>
        <v>32.440000000000005</v>
      </c>
    </row>
    <row r="28" spans="1:19" s="4" customFormat="1" ht="49.2" customHeight="1">
      <c r="A28" s="7" t="s">
        <v>47</v>
      </c>
      <c r="B28" s="14" t="s">
        <v>27</v>
      </c>
      <c r="C28" s="10">
        <f t="shared" si="6"/>
        <v>50000</v>
      </c>
      <c r="D28" s="15">
        <v>0</v>
      </c>
      <c r="E28" s="15">
        <v>0</v>
      </c>
      <c r="F28" s="15">
        <v>50000</v>
      </c>
      <c r="G28" s="10">
        <f t="shared" si="8"/>
        <v>50000</v>
      </c>
      <c r="H28" s="15">
        <v>0</v>
      </c>
      <c r="I28" s="15">
        <v>0</v>
      </c>
      <c r="J28" s="15">
        <v>50000</v>
      </c>
      <c r="K28" s="10">
        <f>C28-G28</f>
        <v>0</v>
      </c>
      <c r="L28" s="10">
        <f t="shared" si="9"/>
        <v>16220</v>
      </c>
      <c r="M28" s="15">
        <v>0</v>
      </c>
      <c r="N28" s="15">
        <v>0</v>
      </c>
      <c r="O28" s="15">
        <v>16220</v>
      </c>
      <c r="P28" s="11">
        <f t="shared" si="16"/>
        <v>32.440000000000005</v>
      </c>
      <c r="Q28" s="12" t="e">
        <f t="shared" si="17"/>
        <v>#DIV/0!</v>
      </c>
      <c r="R28" s="11" t="e">
        <f t="shared" si="18"/>
        <v>#DIV/0!</v>
      </c>
      <c r="S28" s="11">
        <f t="shared" si="19"/>
        <v>32.440000000000005</v>
      </c>
    </row>
    <row r="29" spans="1:19" s="13" customFormat="1" ht="75.599999999999994" customHeight="1">
      <c r="A29" s="8" t="s">
        <v>59</v>
      </c>
      <c r="B29" s="9" t="s">
        <v>28</v>
      </c>
      <c r="C29" s="10">
        <f t="shared" si="6"/>
        <v>1387144</v>
      </c>
      <c r="D29" s="10">
        <f>D30</f>
        <v>0</v>
      </c>
      <c r="E29" s="10">
        <f t="shared" ref="E29:F29" si="34">E30</f>
        <v>297824</v>
      </c>
      <c r="F29" s="10">
        <f t="shared" si="34"/>
        <v>1089320</v>
      </c>
      <c r="G29" s="10">
        <f t="shared" ref="G29:O29" si="35">G30</f>
        <v>1387144</v>
      </c>
      <c r="H29" s="10">
        <f t="shared" si="35"/>
        <v>0</v>
      </c>
      <c r="I29" s="10">
        <f t="shared" si="35"/>
        <v>297824</v>
      </c>
      <c r="J29" s="10">
        <f t="shared" si="35"/>
        <v>1089320</v>
      </c>
      <c r="K29" s="10">
        <f t="shared" si="7"/>
        <v>0</v>
      </c>
      <c r="L29" s="10">
        <f t="shared" si="35"/>
        <v>1215251.03</v>
      </c>
      <c r="M29" s="10">
        <f t="shared" si="35"/>
        <v>0</v>
      </c>
      <c r="N29" s="10">
        <f t="shared" si="35"/>
        <v>297824</v>
      </c>
      <c r="O29" s="10">
        <f t="shared" si="35"/>
        <v>917427.03</v>
      </c>
      <c r="P29" s="11">
        <f t="shared" si="16"/>
        <v>87.608138015952207</v>
      </c>
      <c r="Q29" s="12" t="e">
        <f t="shared" si="17"/>
        <v>#DIV/0!</v>
      </c>
      <c r="R29" s="11">
        <f t="shared" si="18"/>
        <v>100</v>
      </c>
      <c r="S29" s="11">
        <f t="shared" si="19"/>
        <v>84.220158447471817</v>
      </c>
    </row>
    <row r="30" spans="1:19" s="4" customFormat="1" ht="65.400000000000006" customHeight="1">
      <c r="A30" s="7" t="s">
        <v>48</v>
      </c>
      <c r="B30" s="14" t="s">
        <v>29</v>
      </c>
      <c r="C30" s="10">
        <f t="shared" si="6"/>
        <v>1387144</v>
      </c>
      <c r="D30" s="15">
        <v>0</v>
      </c>
      <c r="E30" s="15">
        <v>297824</v>
      </c>
      <c r="F30" s="15">
        <v>1089320</v>
      </c>
      <c r="G30" s="10">
        <f t="shared" si="8"/>
        <v>1387144</v>
      </c>
      <c r="H30" s="15">
        <v>0</v>
      </c>
      <c r="I30" s="15">
        <v>297824</v>
      </c>
      <c r="J30" s="15">
        <v>1089320</v>
      </c>
      <c r="K30" s="10">
        <f t="shared" si="7"/>
        <v>0</v>
      </c>
      <c r="L30" s="10">
        <f t="shared" si="9"/>
        <v>1215251.03</v>
      </c>
      <c r="M30" s="15">
        <v>0</v>
      </c>
      <c r="N30" s="15">
        <v>297824</v>
      </c>
      <c r="O30" s="15">
        <v>917427.03</v>
      </c>
      <c r="P30" s="11">
        <f t="shared" si="16"/>
        <v>87.608138015952207</v>
      </c>
      <c r="Q30" s="12" t="e">
        <f t="shared" si="17"/>
        <v>#DIV/0!</v>
      </c>
      <c r="R30" s="11">
        <f t="shared" si="18"/>
        <v>100</v>
      </c>
      <c r="S30" s="11">
        <f t="shared" si="19"/>
        <v>84.220158447471817</v>
      </c>
    </row>
    <row r="31" spans="1:19" s="13" customFormat="1" ht="94.2" customHeight="1">
      <c r="A31" s="8" t="s">
        <v>60</v>
      </c>
      <c r="B31" s="9" t="s">
        <v>30</v>
      </c>
      <c r="C31" s="10">
        <f t="shared" si="6"/>
        <v>17584216.300000001</v>
      </c>
      <c r="D31" s="10">
        <f t="shared" ref="D31:F31" si="36">D32+D33+D34</f>
        <v>0</v>
      </c>
      <c r="E31" s="10">
        <f t="shared" si="36"/>
        <v>0</v>
      </c>
      <c r="F31" s="10">
        <f t="shared" si="36"/>
        <v>17584216.300000001</v>
      </c>
      <c r="G31" s="10">
        <f t="shared" ref="G31:O31" si="37">G32+G33+G34</f>
        <v>17584216.300000001</v>
      </c>
      <c r="H31" s="10">
        <f t="shared" si="37"/>
        <v>0</v>
      </c>
      <c r="I31" s="10">
        <f>I32+I33+I34</f>
        <v>0</v>
      </c>
      <c r="J31" s="10">
        <f>J32+J33+J34</f>
        <v>17584216.300000001</v>
      </c>
      <c r="K31" s="10">
        <f t="shared" si="7"/>
        <v>0</v>
      </c>
      <c r="L31" s="10">
        <f t="shared" si="37"/>
        <v>17193778.170000002</v>
      </c>
      <c r="M31" s="10">
        <f t="shared" si="37"/>
        <v>0</v>
      </c>
      <c r="N31" s="10">
        <f t="shared" si="37"/>
        <v>0</v>
      </c>
      <c r="O31" s="10">
        <f t="shared" si="37"/>
        <v>17193778.170000002</v>
      </c>
      <c r="P31" s="11">
        <f t="shared" si="16"/>
        <v>97.779610286072298</v>
      </c>
      <c r="Q31" s="12" t="e">
        <f t="shared" si="17"/>
        <v>#DIV/0!</v>
      </c>
      <c r="R31" s="11" t="e">
        <f t="shared" si="18"/>
        <v>#DIV/0!</v>
      </c>
      <c r="S31" s="11">
        <f t="shared" si="19"/>
        <v>97.779610286072298</v>
      </c>
    </row>
    <row r="32" spans="1:19" s="4" customFormat="1" ht="50.4" customHeight="1">
      <c r="A32" s="7" t="s">
        <v>48</v>
      </c>
      <c r="B32" s="14" t="s">
        <v>31</v>
      </c>
      <c r="C32" s="10">
        <f t="shared" si="6"/>
        <v>15064216.300000001</v>
      </c>
      <c r="D32" s="15">
        <v>0</v>
      </c>
      <c r="E32" s="15">
        <v>0</v>
      </c>
      <c r="F32" s="15">
        <v>15064216.300000001</v>
      </c>
      <c r="G32" s="10">
        <f t="shared" si="8"/>
        <v>15064216.300000001</v>
      </c>
      <c r="H32" s="15">
        <v>0</v>
      </c>
      <c r="I32" s="15">
        <v>0</v>
      </c>
      <c r="J32" s="15">
        <v>15064216.300000001</v>
      </c>
      <c r="K32" s="10">
        <f t="shared" si="7"/>
        <v>0</v>
      </c>
      <c r="L32" s="10">
        <f t="shared" si="9"/>
        <v>14673778.17</v>
      </c>
      <c r="M32" s="15">
        <v>0</v>
      </c>
      <c r="N32" s="15">
        <v>0</v>
      </c>
      <c r="O32" s="15">
        <v>14673778.17</v>
      </c>
      <c r="P32" s="11">
        <f t="shared" si="16"/>
        <v>97.408174960950333</v>
      </c>
      <c r="Q32" s="12" t="e">
        <f t="shared" si="17"/>
        <v>#DIV/0!</v>
      </c>
      <c r="R32" s="11" t="e">
        <f t="shared" si="18"/>
        <v>#DIV/0!</v>
      </c>
      <c r="S32" s="11">
        <f t="shared" si="19"/>
        <v>97.408174960950333</v>
      </c>
    </row>
    <row r="33" spans="1:19" s="4" customFormat="1" ht="50.4" customHeight="1">
      <c r="A33" s="7" t="s">
        <v>49</v>
      </c>
      <c r="B33" s="14" t="s">
        <v>32</v>
      </c>
      <c r="C33" s="10">
        <f t="shared" si="6"/>
        <v>2400000</v>
      </c>
      <c r="D33" s="15">
        <v>0</v>
      </c>
      <c r="E33" s="15">
        <v>0</v>
      </c>
      <c r="F33" s="15">
        <v>2400000</v>
      </c>
      <c r="G33" s="10">
        <f>H33+I33+J33</f>
        <v>2400000</v>
      </c>
      <c r="H33" s="15">
        <v>0</v>
      </c>
      <c r="I33" s="15">
        <v>0</v>
      </c>
      <c r="J33" s="15">
        <v>2400000</v>
      </c>
      <c r="K33" s="10">
        <f t="shared" si="7"/>
        <v>0</v>
      </c>
      <c r="L33" s="10">
        <f t="shared" si="9"/>
        <v>2400000</v>
      </c>
      <c r="M33" s="15">
        <v>0</v>
      </c>
      <c r="N33" s="15">
        <v>0</v>
      </c>
      <c r="O33" s="15">
        <v>2400000</v>
      </c>
      <c r="P33" s="11">
        <f t="shared" si="16"/>
        <v>100</v>
      </c>
      <c r="Q33" s="12" t="e">
        <f t="shared" si="17"/>
        <v>#DIV/0!</v>
      </c>
      <c r="R33" s="11" t="e">
        <f t="shared" si="18"/>
        <v>#DIV/0!</v>
      </c>
      <c r="S33" s="11">
        <f t="shared" si="19"/>
        <v>100</v>
      </c>
    </row>
    <row r="34" spans="1:19" s="4" customFormat="1" ht="50.4" customHeight="1">
      <c r="A34" s="7" t="s">
        <v>57</v>
      </c>
      <c r="B34" s="14" t="s">
        <v>33</v>
      </c>
      <c r="C34" s="10">
        <f t="shared" si="6"/>
        <v>120000</v>
      </c>
      <c r="D34" s="15">
        <v>0</v>
      </c>
      <c r="E34" s="15">
        <v>0</v>
      </c>
      <c r="F34" s="15">
        <v>120000</v>
      </c>
      <c r="G34" s="10">
        <f>H34+I34+J34</f>
        <v>120000</v>
      </c>
      <c r="H34" s="15">
        <v>0</v>
      </c>
      <c r="I34" s="15">
        <v>0</v>
      </c>
      <c r="J34" s="15">
        <v>120000</v>
      </c>
      <c r="K34" s="10">
        <f t="shared" si="7"/>
        <v>0</v>
      </c>
      <c r="L34" s="10">
        <f t="shared" si="9"/>
        <v>120000</v>
      </c>
      <c r="M34" s="15">
        <v>0</v>
      </c>
      <c r="N34" s="15">
        <v>0</v>
      </c>
      <c r="O34" s="15">
        <v>120000</v>
      </c>
      <c r="P34" s="11">
        <f t="shared" si="16"/>
        <v>100</v>
      </c>
      <c r="Q34" s="12" t="e">
        <f t="shared" si="17"/>
        <v>#DIV/0!</v>
      </c>
      <c r="R34" s="11" t="e">
        <f t="shared" si="18"/>
        <v>#DIV/0!</v>
      </c>
      <c r="S34" s="11">
        <f t="shared" si="19"/>
        <v>100</v>
      </c>
    </row>
    <row r="35" spans="1:19" s="13" customFormat="1" ht="63" customHeight="1">
      <c r="A35" s="8" t="s">
        <v>61</v>
      </c>
      <c r="B35" s="9" t="s">
        <v>34</v>
      </c>
      <c r="C35" s="10">
        <f t="shared" si="6"/>
        <v>1169700</v>
      </c>
      <c r="D35" s="10">
        <f t="shared" ref="D35:F35" si="38">D36+D37</f>
        <v>0</v>
      </c>
      <c r="E35" s="10">
        <f t="shared" si="38"/>
        <v>348100</v>
      </c>
      <c r="F35" s="10">
        <f t="shared" si="38"/>
        <v>821600</v>
      </c>
      <c r="G35" s="10">
        <f t="shared" ref="G35:O35" si="39">G36+G37</f>
        <v>1169700</v>
      </c>
      <c r="H35" s="10">
        <f t="shared" si="39"/>
        <v>0</v>
      </c>
      <c r="I35" s="10">
        <f>I36</f>
        <v>348100</v>
      </c>
      <c r="J35" s="10">
        <f t="shared" si="39"/>
        <v>821600</v>
      </c>
      <c r="K35" s="10">
        <f t="shared" si="39"/>
        <v>0</v>
      </c>
      <c r="L35" s="10">
        <f t="shared" si="39"/>
        <v>1088397</v>
      </c>
      <c r="M35" s="10">
        <f t="shared" si="39"/>
        <v>0</v>
      </c>
      <c r="N35" s="10">
        <f t="shared" si="39"/>
        <v>348100</v>
      </c>
      <c r="O35" s="10">
        <f t="shared" si="39"/>
        <v>740297</v>
      </c>
      <c r="P35" s="11">
        <f t="shared" si="16"/>
        <v>93.049243395742494</v>
      </c>
      <c r="Q35" s="12" t="e">
        <f t="shared" si="17"/>
        <v>#DIV/0!</v>
      </c>
      <c r="R35" s="11">
        <f t="shared" si="18"/>
        <v>100</v>
      </c>
      <c r="S35" s="11">
        <f t="shared" si="19"/>
        <v>90.104308666017531</v>
      </c>
    </row>
    <row r="36" spans="1:19" s="4" customFormat="1" ht="50.4" customHeight="1">
      <c r="A36" s="7" t="s">
        <v>47</v>
      </c>
      <c r="B36" s="14" t="s">
        <v>11</v>
      </c>
      <c r="C36" s="10">
        <f t="shared" si="6"/>
        <v>348100</v>
      </c>
      <c r="D36" s="15">
        <v>0</v>
      </c>
      <c r="E36" s="15">
        <v>348100</v>
      </c>
      <c r="F36" s="15">
        <v>0</v>
      </c>
      <c r="G36" s="10">
        <f t="shared" si="8"/>
        <v>348100</v>
      </c>
      <c r="H36" s="15">
        <v>0</v>
      </c>
      <c r="I36" s="15">
        <v>348100</v>
      </c>
      <c r="J36" s="15">
        <v>0</v>
      </c>
      <c r="K36" s="10">
        <f>C36-G36</f>
        <v>0</v>
      </c>
      <c r="L36" s="10">
        <f t="shared" si="9"/>
        <v>348100</v>
      </c>
      <c r="M36" s="15">
        <v>0</v>
      </c>
      <c r="N36" s="15">
        <v>348100</v>
      </c>
      <c r="O36" s="15">
        <v>0</v>
      </c>
      <c r="P36" s="11">
        <f t="shared" si="16"/>
        <v>100</v>
      </c>
      <c r="Q36" s="12" t="e">
        <f t="shared" si="17"/>
        <v>#DIV/0!</v>
      </c>
      <c r="R36" s="11">
        <f t="shared" si="18"/>
        <v>100</v>
      </c>
      <c r="S36" s="11" t="e">
        <f t="shared" si="19"/>
        <v>#DIV/0!</v>
      </c>
    </row>
    <row r="37" spans="1:19" s="4" customFormat="1" ht="50.4" customHeight="1">
      <c r="A37" s="7" t="s">
        <v>48</v>
      </c>
      <c r="B37" s="14" t="s">
        <v>62</v>
      </c>
      <c r="C37" s="10">
        <f t="shared" si="6"/>
        <v>821600</v>
      </c>
      <c r="D37" s="15">
        <v>0</v>
      </c>
      <c r="E37" s="15">
        <v>0</v>
      </c>
      <c r="F37" s="15">
        <v>821600</v>
      </c>
      <c r="G37" s="10">
        <f t="shared" si="8"/>
        <v>821600</v>
      </c>
      <c r="H37" s="15">
        <v>0</v>
      </c>
      <c r="I37" s="15">
        <v>0</v>
      </c>
      <c r="J37" s="15">
        <v>821600</v>
      </c>
      <c r="K37" s="10">
        <f t="shared" ref="K37:K40" si="40">C37-G37</f>
        <v>0</v>
      </c>
      <c r="L37" s="10">
        <f t="shared" ref="L37" si="41">M37+N37+O37</f>
        <v>740297</v>
      </c>
      <c r="M37" s="15">
        <v>0</v>
      </c>
      <c r="N37" s="15">
        <v>0</v>
      </c>
      <c r="O37" s="15">
        <v>740297</v>
      </c>
      <c r="P37" s="11">
        <f t="shared" si="16"/>
        <v>90.104308666017531</v>
      </c>
      <c r="Q37" s="12" t="e">
        <f t="shared" si="17"/>
        <v>#DIV/0!</v>
      </c>
      <c r="R37" s="11" t="e">
        <f t="shared" si="18"/>
        <v>#DIV/0!</v>
      </c>
      <c r="S37" s="11">
        <f t="shared" si="19"/>
        <v>90.104308666017531</v>
      </c>
    </row>
    <row r="38" spans="1:19" s="4" customFormat="1" ht="112.8" customHeight="1">
      <c r="A38" s="8" t="s">
        <v>70</v>
      </c>
      <c r="B38" s="9" t="s">
        <v>71</v>
      </c>
      <c r="C38" s="10">
        <f t="shared" ref="C38:C40" si="42">SUM(D38:F38)</f>
        <v>411040</v>
      </c>
      <c r="D38" s="10">
        <f t="shared" ref="D38:J38" si="43">D39+D40</f>
        <v>0</v>
      </c>
      <c r="E38" s="10">
        <f t="shared" si="43"/>
        <v>0</v>
      </c>
      <c r="F38" s="10">
        <f t="shared" si="43"/>
        <v>411040</v>
      </c>
      <c r="G38" s="10">
        <f t="shared" si="43"/>
        <v>411040</v>
      </c>
      <c r="H38" s="10">
        <f t="shared" si="43"/>
        <v>0</v>
      </c>
      <c r="I38" s="10">
        <f t="shared" si="43"/>
        <v>0</v>
      </c>
      <c r="J38" s="10">
        <f t="shared" si="43"/>
        <v>411040</v>
      </c>
      <c r="K38" s="10">
        <f t="shared" si="40"/>
        <v>0</v>
      </c>
      <c r="L38" s="10">
        <f t="shared" ref="L38:O38" si="44">L39+L40</f>
        <v>401040</v>
      </c>
      <c r="M38" s="10">
        <f t="shared" si="44"/>
        <v>0</v>
      </c>
      <c r="N38" s="10">
        <f t="shared" si="44"/>
        <v>0</v>
      </c>
      <c r="O38" s="10">
        <f t="shared" si="44"/>
        <v>401040</v>
      </c>
      <c r="P38" s="11">
        <f t="shared" si="16"/>
        <v>97.567146749708058</v>
      </c>
      <c r="Q38" s="12" t="e">
        <f t="shared" si="17"/>
        <v>#DIV/0!</v>
      </c>
      <c r="R38" s="11" t="e">
        <f t="shared" si="18"/>
        <v>#DIV/0!</v>
      </c>
      <c r="S38" s="11">
        <f t="shared" si="19"/>
        <v>97.567146749708058</v>
      </c>
    </row>
    <row r="39" spans="1:19" s="4" customFormat="1" ht="78.599999999999994" customHeight="1">
      <c r="A39" s="7" t="s">
        <v>47</v>
      </c>
      <c r="B39" s="14" t="s">
        <v>72</v>
      </c>
      <c r="C39" s="10">
        <f t="shared" si="42"/>
        <v>0</v>
      </c>
      <c r="D39" s="15">
        <v>0</v>
      </c>
      <c r="E39" s="15">
        <v>0</v>
      </c>
      <c r="F39" s="15">
        <v>0</v>
      </c>
      <c r="G39" s="10">
        <f t="shared" ref="G39:G40" si="45">H39+I39+J39</f>
        <v>0</v>
      </c>
      <c r="H39" s="15">
        <v>0</v>
      </c>
      <c r="I39" s="15">
        <v>0</v>
      </c>
      <c r="J39" s="15">
        <v>0</v>
      </c>
      <c r="K39" s="10">
        <f t="shared" si="40"/>
        <v>0</v>
      </c>
      <c r="L39" s="10">
        <f t="shared" ref="L39:L40" si="46">M39+N39+O39</f>
        <v>0</v>
      </c>
      <c r="M39" s="15">
        <v>0</v>
      </c>
      <c r="N39" s="15">
        <v>0</v>
      </c>
      <c r="O39" s="15">
        <v>0</v>
      </c>
      <c r="P39" s="11" t="e">
        <f t="shared" si="16"/>
        <v>#DIV/0!</v>
      </c>
      <c r="Q39" s="12" t="e">
        <f t="shared" si="17"/>
        <v>#DIV/0!</v>
      </c>
      <c r="R39" s="11" t="e">
        <f t="shared" si="18"/>
        <v>#DIV/0!</v>
      </c>
      <c r="S39" s="11" t="e">
        <f t="shared" si="19"/>
        <v>#DIV/0!</v>
      </c>
    </row>
    <row r="40" spans="1:19" s="4" customFormat="1" ht="84" customHeight="1">
      <c r="A40" s="7" t="s">
        <v>48</v>
      </c>
      <c r="B40" s="14" t="s">
        <v>73</v>
      </c>
      <c r="C40" s="10">
        <f t="shared" si="42"/>
        <v>411040</v>
      </c>
      <c r="D40" s="15">
        <v>0</v>
      </c>
      <c r="E40" s="15">
        <v>0</v>
      </c>
      <c r="F40" s="15">
        <v>411040</v>
      </c>
      <c r="G40" s="10">
        <f t="shared" si="45"/>
        <v>411040</v>
      </c>
      <c r="H40" s="15">
        <v>0</v>
      </c>
      <c r="I40" s="15">
        <v>0</v>
      </c>
      <c r="J40" s="15">
        <v>411040</v>
      </c>
      <c r="K40" s="10">
        <f t="shared" si="40"/>
        <v>0</v>
      </c>
      <c r="L40" s="10">
        <f t="shared" si="46"/>
        <v>401040</v>
      </c>
      <c r="M40" s="15">
        <v>0</v>
      </c>
      <c r="N40" s="15">
        <v>0</v>
      </c>
      <c r="O40" s="15">
        <v>401040</v>
      </c>
      <c r="P40" s="11">
        <f t="shared" si="16"/>
        <v>97.567146749708058</v>
      </c>
      <c r="Q40" s="12" t="e">
        <f t="shared" si="17"/>
        <v>#DIV/0!</v>
      </c>
      <c r="R40" s="11" t="e">
        <f t="shared" si="18"/>
        <v>#DIV/0!</v>
      </c>
      <c r="S40" s="11">
        <f t="shared" si="19"/>
        <v>97.567146749708058</v>
      </c>
    </row>
    <row r="41" spans="1:19" s="13" customFormat="1" ht="127.8" customHeight="1">
      <c r="A41" s="8" t="s">
        <v>63</v>
      </c>
      <c r="B41" s="9" t="s">
        <v>35</v>
      </c>
      <c r="C41" s="10">
        <f t="shared" si="6"/>
        <v>22048217</v>
      </c>
      <c r="D41" s="10">
        <f t="shared" ref="D41:F41" si="47">D42+D43</f>
        <v>0</v>
      </c>
      <c r="E41" s="10">
        <f t="shared" si="47"/>
        <v>5007884</v>
      </c>
      <c r="F41" s="10">
        <f t="shared" si="47"/>
        <v>17040333</v>
      </c>
      <c r="G41" s="10">
        <f t="shared" ref="G41:O41" si="48">G42+G43</f>
        <v>22048061</v>
      </c>
      <c r="H41" s="10">
        <f t="shared" si="48"/>
        <v>0</v>
      </c>
      <c r="I41" s="10">
        <f t="shared" si="48"/>
        <v>5007884</v>
      </c>
      <c r="J41" s="10">
        <f t="shared" si="48"/>
        <v>17040177</v>
      </c>
      <c r="K41" s="10">
        <f t="shared" si="7"/>
        <v>156</v>
      </c>
      <c r="L41" s="10">
        <f t="shared" si="48"/>
        <v>21792863.219999999</v>
      </c>
      <c r="M41" s="10">
        <f t="shared" si="48"/>
        <v>0</v>
      </c>
      <c r="N41" s="10">
        <f t="shared" si="48"/>
        <v>5007884</v>
      </c>
      <c r="O41" s="10">
        <f t="shared" si="48"/>
        <v>16784979.219999999</v>
      </c>
      <c r="P41" s="11">
        <f t="shared" si="16"/>
        <v>98.842538670407336</v>
      </c>
      <c r="Q41" s="12" t="e">
        <f t="shared" si="17"/>
        <v>#DIV/0!</v>
      </c>
      <c r="R41" s="11">
        <f t="shared" si="18"/>
        <v>100</v>
      </c>
      <c r="S41" s="11">
        <f t="shared" si="19"/>
        <v>98.502376002314989</v>
      </c>
    </row>
    <row r="42" spans="1:19" s="4" customFormat="1" ht="52.8" customHeight="1">
      <c r="A42" s="7" t="s">
        <v>48</v>
      </c>
      <c r="B42" s="14" t="s">
        <v>36</v>
      </c>
      <c r="C42" s="10">
        <f t="shared" si="6"/>
        <v>5007884</v>
      </c>
      <c r="D42" s="15">
        <v>0</v>
      </c>
      <c r="E42" s="15">
        <v>5007884</v>
      </c>
      <c r="F42" s="15">
        <v>0</v>
      </c>
      <c r="G42" s="10">
        <f t="shared" si="8"/>
        <v>5007884</v>
      </c>
      <c r="H42" s="15">
        <v>0</v>
      </c>
      <c r="I42" s="15">
        <v>5007884</v>
      </c>
      <c r="J42" s="15"/>
      <c r="K42" s="10">
        <f t="shared" si="7"/>
        <v>0</v>
      </c>
      <c r="L42" s="10">
        <f t="shared" si="9"/>
        <v>5007884</v>
      </c>
      <c r="M42" s="15">
        <v>0</v>
      </c>
      <c r="N42" s="15">
        <v>5007884</v>
      </c>
      <c r="O42" s="15">
        <v>0</v>
      </c>
      <c r="P42" s="11">
        <f t="shared" si="16"/>
        <v>100</v>
      </c>
      <c r="Q42" s="12" t="e">
        <f t="shared" si="17"/>
        <v>#DIV/0!</v>
      </c>
      <c r="R42" s="11">
        <f t="shared" si="18"/>
        <v>100</v>
      </c>
      <c r="S42" s="11" t="e">
        <f t="shared" si="19"/>
        <v>#DIV/0!</v>
      </c>
    </row>
    <row r="43" spans="1:19" s="4" customFormat="1" ht="52.8" customHeight="1">
      <c r="A43" s="7" t="s">
        <v>49</v>
      </c>
      <c r="B43" s="14" t="s">
        <v>37</v>
      </c>
      <c r="C43" s="10">
        <f t="shared" si="6"/>
        <v>17040333</v>
      </c>
      <c r="D43" s="15">
        <v>0</v>
      </c>
      <c r="E43" s="15">
        <v>0</v>
      </c>
      <c r="F43" s="15">
        <v>17040333</v>
      </c>
      <c r="G43" s="10">
        <f t="shared" si="8"/>
        <v>17040177</v>
      </c>
      <c r="H43" s="15">
        <v>0</v>
      </c>
      <c r="I43" s="15">
        <v>0</v>
      </c>
      <c r="J43" s="15">
        <v>17040177</v>
      </c>
      <c r="K43" s="10">
        <f t="shared" si="7"/>
        <v>156</v>
      </c>
      <c r="L43" s="10">
        <f t="shared" si="9"/>
        <v>16784979.219999999</v>
      </c>
      <c r="M43" s="15">
        <v>0</v>
      </c>
      <c r="N43" s="15">
        <v>0</v>
      </c>
      <c r="O43" s="15">
        <v>16784979.219999999</v>
      </c>
      <c r="P43" s="11">
        <f t="shared" si="16"/>
        <v>98.502376002314989</v>
      </c>
      <c r="Q43" s="12" t="e">
        <f t="shared" si="17"/>
        <v>#DIV/0!</v>
      </c>
      <c r="R43" s="11" t="e">
        <f t="shared" si="18"/>
        <v>#DIV/0!</v>
      </c>
      <c r="S43" s="11">
        <f t="shared" si="19"/>
        <v>98.502376002314989</v>
      </c>
    </row>
    <row r="44" spans="1:19" s="13" customFormat="1" ht="80.400000000000006" customHeight="1">
      <c r="A44" s="8" t="s">
        <v>64</v>
      </c>
      <c r="B44" s="9" t="s">
        <v>38</v>
      </c>
      <c r="C44" s="10">
        <f t="shared" si="6"/>
        <v>110000</v>
      </c>
      <c r="D44" s="10">
        <f t="shared" ref="D44:F44" si="49">D45</f>
        <v>0</v>
      </c>
      <c r="E44" s="10">
        <f t="shared" si="49"/>
        <v>0</v>
      </c>
      <c r="F44" s="10">
        <f t="shared" si="49"/>
        <v>110000</v>
      </c>
      <c r="G44" s="10">
        <f t="shared" ref="G44:O44" si="50">G45</f>
        <v>110000</v>
      </c>
      <c r="H44" s="10">
        <f t="shared" si="50"/>
        <v>0</v>
      </c>
      <c r="I44" s="10">
        <f t="shared" si="50"/>
        <v>0</v>
      </c>
      <c r="J44" s="10">
        <f t="shared" si="50"/>
        <v>110000</v>
      </c>
      <c r="K44" s="10">
        <f t="shared" si="7"/>
        <v>0</v>
      </c>
      <c r="L44" s="10">
        <f t="shared" si="50"/>
        <v>105191</v>
      </c>
      <c r="M44" s="10">
        <f t="shared" si="50"/>
        <v>0</v>
      </c>
      <c r="N44" s="10">
        <f t="shared" si="50"/>
        <v>0</v>
      </c>
      <c r="O44" s="10">
        <f t="shared" si="50"/>
        <v>105191</v>
      </c>
      <c r="P44" s="11">
        <f t="shared" si="16"/>
        <v>95.628181818181829</v>
      </c>
      <c r="Q44" s="12" t="e">
        <f t="shared" si="17"/>
        <v>#DIV/0!</v>
      </c>
      <c r="R44" s="11" t="e">
        <f t="shared" si="18"/>
        <v>#DIV/0!</v>
      </c>
      <c r="S44" s="11">
        <f t="shared" si="19"/>
        <v>95.628181818181829</v>
      </c>
    </row>
    <row r="45" spans="1:19" s="4" customFormat="1" ht="45" customHeight="1">
      <c r="A45" s="7" t="s">
        <v>47</v>
      </c>
      <c r="B45" s="14" t="s">
        <v>39</v>
      </c>
      <c r="C45" s="10">
        <f t="shared" si="6"/>
        <v>110000</v>
      </c>
      <c r="D45" s="15">
        <v>0</v>
      </c>
      <c r="E45" s="15">
        <v>0</v>
      </c>
      <c r="F45" s="15">
        <v>110000</v>
      </c>
      <c r="G45" s="10">
        <f t="shared" si="8"/>
        <v>110000</v>
      </c>
      <c r="H45" s="15">
        <v>0</v>
      </c>
      <c r="I45" s="15">
        <v>0</v>
      </c>
      <c r="J45" s="15">
        <v>110000</v>
      </c>
      <c r="K45" s="10">
        <f>C45-G45</f>
        <v>0</v>
      </c>
      <c r="L45" s="10">
        <f t="shared" si="9"/>
        <v>105191</v>
      </c>
      <c r="M45" s="15">
        <v>0</v>
      </c>
      <c r="N45" s="15">
        <v>0</v>
      </c>
      <c r="O45" s="15">
        <v>105191</v>
      </c>
      <c r="P45" s="11">
        <f t="shared" si="16"/>
        <v>95.628181818181829</v>
      </c>
      <c r="Q45" s="12" t="e">
        <f t="shared" si="17"/>
        <v>#DIV/0!</v>
      </c>
      <c r="R45" s="11" t="e">
        <f t="shared" si="18"/>
        <v>#DIV/0!</v>
      </c>
      <c r="S45" s="11">
        <f t="shared" si="19"/>
        <v>95.628181818181829</v>
      </c>
    </row>
    <row r="46" spans="1:19" s="13" customFormat="1" ht="64.8" customHeight="1">
      <c r="A46" s="8" t="s">
        <v>65</v>
      </c>
      <c r="B46" s="9" t="s">
        <v>40</v>
      </c>
      <c r="C46" s="10">
        <f t="shared" si="6"/>
        <v>388000</v>
      </c>
      <c r="D46" s="10">
        <f t="shared" ref="D46:F46" si="51">D47+D48</f>
        <v>0</v>
      </c>
      <c r="E46" s="10">
        <f t="shared" si="51"/>
        <v>348000</v>
      </c>
      <c r="F46" s="10">
        <f t="shared" si="51"/>
        <v>40000</v>
      </c>
      <c r="G46" s="10">
        <f t="shared" ref="G46:O46" si="52">G47+G48</f>
        <v>388100</v>
      </c>
      <c r="H46" s="10">
        <f t="shared" si="52"/>
        <v>0</v>
      </c>
      <c r="I46" s="10">
        <f t="shared" si="52"/>
        <v>348100</v>
      </c>
      <c r="J46" s="10">
        <f t="shared" si="52"/>
        <v>40000</v>
      </c>
      <c r="K46" s="10">
        <f t="shared" si="7"/>
        <v>-100</v>
      </c>
      <c r="L46" s="10">
        <f t="shared" si="52"/>
        <v>146344.03</v>
      </c>
      <c r="M46" s="10">
        <f t="shared" si="52"/>
        <v>0</v>
      </c>
      <c r="N46" s="10">
        <f t="shared" si="52"/>
        <v>108066</v>
      </c>
      <c r="O46" s="10">
        <f t="shared" si="52"/>
        <v>38278.03</v>
      </c>
      <c r="P46" s="11">
        <f t="shared" si="16"/>
        <v>37.707814996135014</v>
      </c>
      <c r="Q46" s="12" t="e">
        <f t="shared" si="17"/>
        <v>#DIV/0!</v>
      </c>
      <c r="R46" s="11">
        <f t="shared" si="18"/>
        <v>31.044527434645218</v>
      </c>
      <c r="S46" s="11">
        <f t="shared" si="19"/>
        <v>95.695075000000003</v>
      </c>
    </row>
    <row r="47" spans="1:19" s="4" customFormat="1" ht="35.4" customHeight="1">
      <c r="A47" s="7" t="s">
        <v>47</v>
      </c>
      <c r="B47" s="14" t="s">
        <v>41</v>
      </c>
      <c r="C47" s="10">
        <f t="shared" si="6"/>
        <v>40000</v>
      </c>
      <c r="D47" s="15">
        <v>0</v>
      </c>
      <c r="E47" s="15">
        <v>0</v>
      </c>
      <c r="F47" s="15">
        <v>40000</v>
      </c>
      <c r="G47" s="10">
        <f t="shared" si="8"/>
        <v>40000</v>
      </c>
      <c r="H47" s="15">
        <v>0</v>
      </c>
      <c r="I47" s="15">
        <v>0</v>
      </c>
      <c r="J47" s="15">
        <v>40000</v>
      </c>
      <c r="K47" s="10">
        <f t="shared" si="7"/>
        <v>0</v>
      </c>
      <c r="L47" s="10">
        <f t="shared" si="9"/>
        <v>38278.03</v>
      </c>
      <c r="M47" s="15">
        <v>0</v>
      </c>
      <c r="N47" s="15">
        <v>0</v>
      </c>
      <c r="O47" s="15">
        <v>38278.03</v>
      </c>
      <c r="P47" s="11">
        <f t="shared" si="16"/>
        <v>95.695075000000003</v>
      </c>
      <c r="Q47" s="12" t="e">
        <f t="shared" si="17"/>
        <v>#DIV/0!</v>
      </c>
      <c r="R47" s="11" t="e">
        <f t="shared" si="18"/>
        <v>#DIV/0!</v>
      </c>
      <c r="S47" s="11">
        <f t="shared" si="19"/>
        <v>95.695075000000003</v>
      </c>
    </row>
    <row r="48" spans="1:19" s="4" customFormat="1" ht="35.4" customHeight="1">
      <c r="A48" s="7" t="s">
        <v>48</v>
      </c>
      <c r="B48" s="14" t="s">
        <v>42</v>
      </c>
      <c r="C48" s="10">
        <f t="shared" si="6"/>
        <v>348000</v>
      </c>
      <c r="D48" s="15">
        <v>0</v>
      </c>
      <c r="E48" s="15">
        <v>348000</v>
      </c>
      <c r="F48" s="15">
        <v>0</v>
      </c>
      <c r="G48" s="10">
        <f t="shared" si="8"/>
        <v>348100</v>
      </c>
      <c r="H48" s="15">
        <v>0</v>
      </c>
      <c r="I48" s="15">
        <v>348100</v>
      </c>
      <c r="J48" s="15">
        <v>0</v>
      </c>
      <c r="K48" s="10">
        <f t="shared" si="7"/>
        <v>-100</v>
      </c>
      <c r="L48" s="10">
        <f t="shared" si="9"/>
        <v>108066</v>
      </c>
      <c r="M48" s="15">
        <v>0</v>
      </c>
      <c r="N48" s="15">
        <v>108066</v>
      </c>
      <c r="O48" s="15">
        <v>0</v>
      </c>
      <c r="P48" s="11">
        <f t="shared" si="16"/>
        <v>31.044527434645218</v>
      </c>
      <c r="Q48" s="12" t="e">
        <f t="shared" si="17"/>
        <v>#DIV/0!</v>
      </c>
      <c r="R48" s="11">
        <f t="shared" si="18"/>
        <v>31.044527434645218</v>
      </c>
      <c r="S48" s="11" t="e">
        <f t="shared" si="19"/>
        <v>#DIV/0!</v>
      </c>
    </row>
    <row r="49" spans="1:19" s="13" customFormat="1" ht="76.8" customHeight="1">
      <c r="A49" s="8" t="s">
        <v>66</v>
      </c>
      <c r="B49" s="9" t="s">
        <v>43</v>
      </c>
      <c r="C49" s="10">
        <f t="shared" si="6"/>
        <v>12000</v>
      </c>
      <c r="D49" s="10">
        <f>D50</f>
        <v>0</v>
      </c>
      <c r="E49" s="10">
        <f>E50</f>
        <v>0</v>
      </c>
      <c r="F49" s="10">
        <f>F50</f>
        <v>12000</v>
      </c>
      <c r="G49" s="10">
        <f t="shared" ref="G49:O49" si="53">G50</f>
        <v>12000</v>
      </c>
      <c r="H49" s="10">
        <f>H50</f>
        <v>0</v>
      </c>
      <c r="I49" s="10">
        <f>I50</f>
        <v>0</v>
      </c>
      <c r="J49" s="10">
        <f>J50</f>
        <v>12000</v>
      </c>
      <c r="K49" s="10">
        <f t="shared" si="7"/>
        <v>0</v>
      </c>
      <c r="L49" s="10">
        <f t="shared" si="53"/>
        <v>12000</v>
      </c>
      <c r="M49" s="10">
        <f t="shared" si="53"/>
        <v>0</v>
      </c>
      <c r="N49" s="10">
        <f t="shared" si="53"/>
        <v>0</v>
      </c>
      <c r="O49" s="10">
        <f t="shared" si="53"/>
        <v>12000</v>
      </c>
      <c r="P49" s="11">
        <f t="shared" si="16"/>
        <v>100</v>
      </c>
      <c r="Q49" s="12" t="e">
        <f t="shared" si="17"/>
        <v>#DIV/0!</v>
      </c>
      <c r="R49" s="11" t="e">
        <f t="shared" si="18"/>
        <v>#DIV/0!</v>
      </c>
      <c r="S49" s="11">
        <f t="shared" si="19"/>
        <v>100</v>
      </c>
    </row>
    <row r="50" spans="1:19" s="4" customFormat="1" ht="35.4" customHeight="1">
      <c r="A50" s="7" t="s">
        <v>47</v>
      </c>
      <c r="B50" s="14" t="s">
        <v>44</v>
      </c>
      <c r="C50" s="10">
        <f t="shared" si="6"/>
        <v>12000</v>
      </c>
      <c r="D50" s="15">
        <v>0</v>
      </c>
      <c r="E50" s="15">
        <v>0</v>
      </c>
      <c r="F50" s="15">
        <v>12000</v>
      </c>
      <c r="G50" s="10">
        <f>H50+I50+J50</f>
        <v>12000</v>
      </c>
      <c r="H50" s="15">
        <v>0</v>
      </c>
      <c r="I50" s="15">
        <v>0</v>
      </c>
      <c r="J50" s="15">
        <v>12000</v>
      </c>
      <c r="K50" s="10">
        <f t="shared" si="7"/>
        <v>0</v>
      </c>
      <c r="L50" s="10">
        <f t="shared" si="9"/>
        <v>12000</v>
      </c>
      <c r="M50" s="15">
        <v>0</v>
      </c>
      <c r="N50" s="15">
        <v>0</v>
      </c>
      <c r="O50" s="15">
        <v>12000</v>
      </c>
      <c r="P50" s="11">
        <f t="shared" si="16"/>
        <v>100</v>
      </c>
      <c r="Q50" s="12" t="e">
        <f t="shared" si="17"/>
        <v>#DIV/0!</v>
      </c>
      <c r="R50" s="11" t="e">
        <f t="shared" si="18"/>
        <v>#DIV/0!</v>
      </c>
      <c r="S50" s="11">
        <f t="shared" si="19"/>
        <v>100</v>
      </c>
    </row>
    <row r="51" spans="1:19" s="13" customFormat="1" ht="45" customHeight="1">
      <c r="A51" s="8"/>
      <c r="B51" s="9" t="s">
        <v>45</v>
      </c>
      <c r="C51" s="10">
        <f>C4+C8+C12+C16+C18+C21+C23+C27+C29+C31+C35+C41+C44+C46+C49+C38</f>
        <v>519092328.68000007</v>
      </c>
      <c r="D51" s="10">
        <f t="shared" ref="D51:L51" si="54">D4+D8+D12+D16+D18+D21+D23+D27+D29+D31+D35+D41+D44+D46+D49+D38</f>
        <v>59852985.040000007</v>
      </c>
      <c r="E51" s="10">
        <f t="shared" si="54"/>
        <v>283292185.96000004</v>
      </c>
      <c r="F51" s="10">
        <f t="shared" si="54"/>
        <v>175947157.68000001</v>
      </c>
      <c r="G51" s="10">
        <f t="shared" si="54"/>
        <v>519357278.68000007</v>
      </c>
      <c r="H51" s="10">
        <f t="shared" si="54"/>
        <v>59852985.040000007</v>
      </c>
      <c r="I51" s="10">
        <f t="shared" si="54"/>
        <v>284556359.30000001</v>
      </c>
      <c r="J51" s="10">
        <f t="shared" si="54"/>
        <v>174947934.34</v>
      </c>
      <c r="K51" s="10">
        <f t="shared" si="54"/>
        <v>-264950</v>
      </c>
      <c r="L51" s="10">
        <f t="shared" si="54"/>
        <v>456035187.97000003</v>
      </c>
      <c r="M51" s="10">
        <f>M4+M8+M12+M16+M18+M21+M23+M27+M29+M31+M35+M41+M44+M46+M49+M38</f>
        <v>59573431.089999996</v>
      </c>
      <c r="N51" s="10">
        <f>N4+N8+N12+N16+N18+N21+N23+N27+N29+N31+N35+N41+N44+N46+N49+N38</f>
        <v>245654989.88999999</v>
      </c>
      <c r="O51" s="10">
        <f>O4+O8+O12+O16+O18+O21+O23+O27+O29+O31+O35+O41+O44+O46+O49+O38</f>
        <v>150806766.98999998</v>
      </c>
      <c r="P51" s="11">
        <f t="shared" si="16"/>
        <v>87.807605032331566</v>
      </c>
      <c r="Q51" s="12">
        <f t="shared" si="17"/>
        <v>99.532932317722867</v>
      </c>
      <c r="R51" s="11">
        <f t="shared" si="18"/>
        <v>86.329116135131827</v>
      </c>
      <c r="S51" s="11">
        <f t="shared" si="19"/>
        <v>86.200941759573325</v>
      </c>
    </row>
    <row r="52" spans="1:19" s="4" customFormat="1" ht="45" customHeight="1">
      <c r="A52" s="24" t="s">
        <v>68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16"/>
      <c r="M52" s="16"/>
      <c r="N52" s="16"/>
      <c r="O52" s="16"/>
      <c r="P52" s="16"/>
      <c r="Q52" s="16"/>
      <c r="R52" s="18" t="s">
        <v>69</v>
      </c>
      <c r="S52" s="18"/>
    </row>
    <row r="53" spans="1:19">
      <c r="A53" s="17"/>
      <c r="B53" s="17"/>
    </row>
  </sheetData>
  <mergeCells count="10">
    <mergeCell ref="A53:B53"/>
    <mergeCell ref="R52:S52"/>
    <mergeCell ref="A1:S1"/>
    <mergeCell ref="A2:A3"/>
    <mergeCell ref="B2:B3"/>
    <mergeCell ref="P2:S2"/>
    <mergeCell ref="L2:O2"/>
    <mergeCell ref="G2:J2"/>
    <mergeCell ref="C2:F2"/>
    <mergeCell ref="A52:K52"/>
  </mergeCells>
  <pageMargins left="0.25" right="0.25" top="0.75" bottom="0.75" header="0.3" footer="0.3"/>
  <pageSetup paperSize="9" scale="48" orientation="landscape" verticalDpi="0" r:id="rId1"/>
  <rowBreaks count="2" manualBreakCount="2">
    <brk id="19" max="18" man="1"/>
    <brk id="3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2024-02-07T07:59:11Z</cp:lastPrinted>
  <dcterms:created xsi:type="dcterms:W3CDTF">2020-07-23T12:45:56Z</dcterms:created>
  <dcterms:modified xsi:type="dcterms:W3CDTF">2024-02-07T08:51:39Z</dcterms:modified>
</cp:coreProperties>
</file>